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ingsScores" sheetId="1" r:id="rId5"/>
    <sheet state="visible" name="Standing" sheetId="2" r:id="rId6"/>
    <sheet state="visible" name="Players" sheetId="3" r:id="rId7"/>
    <sheet state="visible" name="TECH Discord Round Posts" sheetId="4" r:id="rId8"/>
    <sheet state="visible" name="TECH Raw Score" sheetId="5" r:id="rId9"/>
    <sheet state="visible" name="TECH Parings Chart" sheetId="6" r:id="rId10"/>
    <sheet state="visible" name="Chombo List" sheetId="7" r:id="rId11"/>
    <sheet state="visible" name="Sheet9" sheetId="8" r:id="rId12"/>
  </sheets>
  <definedNames/>
  <calcPr/>
</workbook>
</file>

<file path=xl/sharedStrings.xml><?xml version="1.0" encoding="utf-8"?>
<sst xmlns="http://schemas.openxmlformats.org/spreadsheetml/2006/main" count="813" uniqueCount="159">
  <si>
    <t>Round 1</t>
  </si>
  <si>
    <t>Round 2</t>
  </si>
  <si>
    <t>Round 3</t>
  </si>
  <si>
    <t>Round 4</t>
  </si>
  <si>
    <t>Round 5</t>
  </si>
  <si>
    <t>Round 6</t>
  </si>
  <si>
    <t>TOP 8</t>
  </si>
  <si>
    <t>Table 1</t>
  </si>
  <si>
    <t>Raw Score</t>
  </si>
  <si>
    <t>Uma</t>
  </si>
  <si>
    <t>Penalty</t>
  </si>
  <si>
    <t>Total</t>
  </si>
  <si>
    <t>Score</t>
  </si>
  <si>
    <t>Loic</t>
  </si>
  <si>
    <t>Lucas</t>
  </si>
  <si>
    <t>Sarah</t>
  </si>
  <si>
    <t>Sum</t>
  </si>
  <si>
    <t>Table 2</t>
  </si>
  <si>
    <t>2024 FORMULA HERE</t>
  </si>
  <si>
    <t>Table 3</t>
  </si>
  <si>
    <t>lucas</t>
  </si>
  <si>
    <t>tj</t>
  </si>
  <si>
    <t>Mic</t>
  </si>
  <si>
    <t>loic</t>
  </si>
  <si>
    <t>Table 4</t>
  </si>
  <si>
    <t>Table 5</t>
  </si>
  <si>
    <t>Table 6</t>
  </si>
  <si>
    <t>Table 7</t>
  </si>
  <si>
    <t>Table 8</t>
  </si>
  <si>
    <t>Rank</t>
  </si>
  <si>
    <t>Player</t>
  </si>
  <si>
    <t>Discord</t>
  </si>
  <si>
    <t>1)</t>
  </si>
  <si>
    <t>Kevin Ng</t>
  </si>
  <si>
    <t>- @sibowlr#1316</t>
  </si>
  <si>
    <t>2)</t>
  </si>
  <si>
    <t>Sylvie Brunelle</t>
  </si>
  <si>
    <t>Loïc Roberge</t>
  </si>
  <si>
    <t>- @bonarc712#5597</t>
  </si>
  <si>
    <t>3)</t>
  </si>
  <si>
    <t>Michael McLeod</t>
  </si>
  <si>
    <t xml:space="preserve">Lucas LaPointe </t>
  </si>
  <si>
    <t>- @Navitas#6109</t>
  </si>
  <si>
    <t>4)</t>
  </si>
  <si>
    <t>TJ Condon</t>
  </si>
  <si>
    <t>Sarah Allen</t>
  </si>
  <si>
    <t>- @whitewolfos#0291</t>
  </si>
  <si>
    <t>5)</t>
  </si>
  <si>
    <t>Kayla Costa</t>
  </si>
  <si>
    <t>6)</t>
  </si>
  <si>
    <t>- @MikeM9G#3217</t>
  </si>
  <si>
    <t>7)</t>
  </si>
  <si>
    <t xml:space="preserve">- @NBHS#8956 </t>
  </si>
  <si>
    <t>8)</t>
  </si>
  <si>
    <t>Benjamin Zayac</t>
  </si>
  <si>
    <t>- @TheEarth#1745</t>
  </si>
  <si>
    <t>9)</t>
  </si>
  <si>
    <t>Claire Pozniak</t>
  </si>
  <si>
    <t>- @Sylveon#6740</t>
  </si>
  <si>
    <t>10)</t>
  </si>
  <si>
    <t>Pio Yoon</t>
  </si>
  <si>
    <t>11)</t>
  </si>
  <si>
    <t>12)</t>
  </si>
  <si>
    <t>Steve Augustin</t>
  </si>
  <si>
    <t>13)</t>
  </si>
  <si>
    <t>Caleb Fong</t>
  </si>
  <si>
    <t>14)</t>
  </si>
  <si>
    <t>Airi</t>
  </si>
  <si>
    <t>15)</t>
  </si>
  <si>
    <t>Jingyue Nancy Gao</t>
  </si>
  <si>
    <t>16)</t>
  </si>
  <si>
    <t>Max Suddendorf</t>
  </si>
  <si>
    <t>17)</t>
  </si>
  <si>
    <t>Dustin Fries</t>
  </si>
  <si>
    <t>18)</t>
  </si>
  <si>
    <t>Melissa Feng</t>
  </si>
  <si>
    <t>19)</t>
  </si>
  <si>
    <t>Estevan Vega</t>
  </si>
  <si>
    <t>20)</t>
  </si>
  <si>
    <t>Vinny (Hao) Tran</t>
  </si>
  <si>
    <t>21)</t>
  </si>
  <si>
    <t>Tucker Dowell</t>
  </si>
  <si>
    <t>22)</t>
  </si>
  <si>
    <t>Nathan Giles</t>
  </si>
  <si>
    <t>23)</t>
  </si>
  <si>
    <t>Rey Alexander</t>
  </si>
  <si>
    <t>24)</t>
  </si>
  <si>
    <t>Allen Zhang</t>
  </si>
  <si>
    <t>25)</t>
  </si>
  <si>
    <t>Tomisin Longe</t>
  </si>
  <si>
    <t>26)</t>
  </si>
  <si>
    <t>Colton Kinman</t>
  </si>
  <si>
    <t>27)</t>
  </si>
  <si>
    <t>Joshua Carbonneau</t>
  </si>
  <si>
    <t>28)</t>
  </si>
  <si>
    <t>Michael Thayres</t>
  </si>
  <si>
    <t>29)</t>
  </si>
  <si>
    <t>Rowen Darrell</t>
  </si>
  <si>
    <t>30)</t>
  </si>
  <si>
    <t>Adam Korzun</t>
  </si>
  <si>
    <t>31)</t>
  </si>
  <si>
    <t>Eric Medina</t>
  </si>
  <si>
    <t>32)</t>
  </si>
  <si>
    <t>Nikolas Twyford</t>
  </si>
  <si>
    <t>Player #</t>
  </si>
  <si>
    <t>Name</t>
  </si>
  <si>
    <t>Check In</t>
  </si>
  <si>
    <t>East</t>
  </si>
  <si>
    <t>South</t>
  </si>
  <si>
    <t>West</t>
  </si>
  <si>
    <t>North</t>
  </si>
  <si>
    <t>qetc#0101</t>
  </si>
  <si>
    <t>x</t>
  </si>
  <si>
    <t>puffguy#1764</t>
  </si>
  <si>
    <t>Gamerfong#7391</t>
  </si>
  <si>
    <t>MovieManiac777#8521</t>
  </si>
  <si>
    <t>airi#5663</t>
  </si>
  <si>
    <t>WaveMaster#7561</t>
  </si>
  <si>
    <t>*•.¸♡ chouki ♡¸.•*#0233</t>
  </si>
  <si>
    <t>StrangeWeeb#1353</t>
  </si>
  <si>
    <t>Exile#8921</t>
  </si>
  <si>
    <t>LightPinkYoshi#6524</t>
  </si>
  <si>
    <t>zel84#4385</t>
  </si>
  <si>
    <t>Typing ...#5529</t>
  </si>
  <si>
    <t>thursday#6463</t>
  </si>
  <si>
    <t>MikeM9G#3217</t>
  </si>
  <si>
    <t>Rivabanks#4512</t>
  </si>
  <si>
    <t>Yue#7882</t>
  </si>
  <si>
    <t>Pio#7106</t>
  </si>
  <si>
    <t>ZekeS#0246</t>
  </si>
  <si>
    <t>maynardferguson#6343</t>
  </si>
  <si>
    <t>Umechan #7879</t>
  </si>
  <si>
    <t>sibowlr#1316</t>
  </si>
  <si>
    <t>Sylveon#6740</t>
  </si>
  <si>
    <t>Navitas#6109</t>
  </si>
  <si>
    <t>Urben911#2582</t>
  </si>
  <si>
    <t>whitewolfos#0291</t>
  </si>
  <si>
    <t>postmodern pajama wrestler#2261</t>
  </si>
  <si>
    <t>colt45#9091</t>
  </si>
  <si>
    <t>EscapingEnnui#8124</t>
  </si>
  <si>
    <t>nanomochin#4971</t>
  </si>
  <si>
    <t>TheEarth#1745</t>
  </si>
  <si>
    <t>bonarc712#5597</t>
  </si>
  <si>
    <t xml:space="preserve">NBHS#8956 </t>
  </si>
  <si>
    <t>Sub</t>
  </si>
  <si>
    <t>Auto Generated Pairings</t>
  </si>
  <si>
    <t>Names From Players</t>
  </si>
  <si>
    <t>Names Transposed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</si>
  <si>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</si>
  <si>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</si>
  <si>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</si>
  <si>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</si>
  <si>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</si>
  <si>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</si>
  <si>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</si>
  <si>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</si>
  <si>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Round</t>
  </si>
  <si>
    <t>Write Up</t>
  </si>
  <si>
    <t>Amount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</si>
</sst>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14.0"/>
      <color rgb="FFFFFFFF"/>
      <name val="&quot;Source Sans Pro&quot;"/>
    </font>
    <font>
      <sz val="14.0"/>
      <color theme="1"/>
      <name val="Arial"/>
    </font>
    <font>
      <b/>
      <sz val="14.0"/>
      <color theme="1"/>
      <name val="Arial"/>
    </font>
    <font>
      <b/>
      <sz val="14.0"/>
      <color rgb="FFFFFFFF"/>
      <name val="Source Sans Pro"/>
    </font>
    <font>
      <b/>
      <color rgb="FFFFFFFF"/>
      <name val="&quot;Source Sans Pro&quot;"/>
    </font>
    <font>
      <color theme="1"/>
      <name val="Arial"/>
    </font>
    <font>
      <b/>
      <color theme="1"/>
      <name val="Arial"/>
    </font>
    <font>
      <b/>
      <color rgb="FFFFFFFF"/>
      <name val="Source Sans Pro"/>
    </font>
    <font>
      <color theme="1"/>
      <name val="&quot;Source Sans Pro&quot;"/>
    </font>
    <font>
      <b/>
      <color theme="1"/>
      <name val="&quot;Source Sans Pro&quot;"/>
    </font>
    <font>
      <b/>
      <color theme="1"/>
      <name val="Arial"/>
      <scheme val="minor"/>
    </font>
    <font>
      <color theme="1"/>
      <name val="Arial"/>
      <scheme val="minor"/>
    </font>
    <font>
      <sz val="11.0"/>
      <color rgb="FF000000"/>
      <name val="&quot;Noto Serif JP&quot;"/>
    </font>
  </fonts>
  <fills count="8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434343"/>
        <bgColor rgb="FF434343"/>
      </patternFill>
    </fill>
  </fills>
  <borders count="3">
    <border/>
    <border>
      <right style="thick">
        <color rgb="FF000000"/>
      </right>
    </border>
    <border>
      <top style="thick">
        <color rgb="FF000000"/>
      </top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vertical="bottom"/>
    </xf>
    <xf borderId="0" fillId="2" fontId="2" numFmtId="0" xfId="0" applyAlignment="1" applyFont="1">
      <alignment vertical="bottom"/>
    </xf>
    <xf borderId="1" fillId="2" fontId="3" numFmtId="0" xfId="0" applyAlignment="1" applyBorder="1" applyFont="1">
      <alignment vertical="bottom"/>
    </xf>
    <xf borderId="0" fillId="2" fontId="4" numFmtId="0" xfId="0" applyAlignment="1" applyFont="1">
      <alignment readingOrder="0" vertical="bottom"/>
    </xf>
    <xf borderId="1" fillId="2" fontId="2" numFmtId="0" xfId="0" applyAlignment="1" applyBorder="1" applyFont="1">
      <alignment vertical="bottom"/>
    </xf>
    <xf borderId="0" fillId="2" fontId="5" numFmtId="0" xfId="0" applyAlignment="1" applyFont="1">
      <alignment readingOrder="0" vertical="bottom"/>
    </xf>
    <xf borderId="0" fillId="2" fontId="5" numFmtId="0" xfId="0" applyAlignment="1" applyFont="1">
      <alignment vertical="bottom"/>
    </xf>
    <xf borderId="0" fillId="2" fontId="6" numFmtId="0" xfId="0" applyAlignment="1" applyFont="1">
      <alignment vertical="bottom"/>
    </xf>
    <xf borderId="1" fillId="2" fontId="7" numFmtId="0" xfId="0" applyAlignment="1" applyBorder="1" applyFont="1">
      <alignment vertical="bottom"/>
    </xf>
    <xf borderId="0" fillId="2" fontId="8" numFmtId="0" xfId="0" applyAlignment="1" applyFont="1">
      <alignment vertical="bottom"/>
    </xf>
    <xf borderId="1" fillId="2" fontId="6" numFmtId="0" xfId="0" applyAlignment="1" applyBorder="1" applyFont="1">
      <alignment vertical="bottom"/>
    </xf>
    <xf borderId="0" fillId="3" fontId="6" numFmtId="0" xfId="0" applyAlignment="1" applyFill="1" applyFont="1">
      <alignment vertical="bottom"/>
    </xf>
    <xf borderId="0" fillId="3" fontId="9" numFmtId="0" xfId="0" applyAlignment="1" applyFont="1">
      <alignment vertical="bottom"/>
    </xf>
    <xf borderId="0" fillId="3" fontId="9" numFmtId="0" xfId="0" applyAlignment="1" applyFont="1">
      <alignment readingOrder="0" vertical="bottom"/>
    </xf>
    <xf borderId="1" fillId="3" fontId="10" numFmtId="0" xfId="0" applyAlignment="1" applyBorder="1" applyFont="1">
      <alignment readingOrder="0" vertical="bottom"/>
    </xf>
    <xf borderId="1" fillId="3" fontId="10" numFmtId="0" xfId="0" applyAlignment="1" applyBorder="1" applyFont="1">
      <alignment vertical="bottom"/>
    </xf>
    <xf borderId="1" fillId="3" fontId="9" numFmtId="0" xfId="0" applyAlignment="1" applyBorder="1" applyFont="1">
      <alignment vertical="bottom"/>
    </xf>
    <xf borderId="0" fillId="4" fontId="9" numFmtId="0" xfId="0" applyAlignment="1" applyFill="1" applyFont="1">
      <alignment horizontal="right" readingOrder="0" vertical="bottom"/>
    </xf>
    <xf borderId="0" fillId="3" fontId="9" numFmtId="0" xfId="0" applyAlignment="1" applyFont="1">
      <alignment horizontal="right" vertical="bottom"/>
    </xf>
    <xf borderId="0" fillId="4" fontId="6" numFmtId="0" xfId="0" applyAlignment="1" applyFont="1">
      <alignment vertical="bottom"/>
    </xf>
    <xf borderId="1" fillId="3" fontId="7" numFmtId="0" xfId="0" applyAlignment="1" applyBorder="1" applyFont="1">
      <alignment vertical="bottom"/>
    </xf>
    <xf borderId="1" fillId="3" fontId="6" numFmtId="0" xfId="0" applyAlignment="1" applyBorder="1" applyFont="1">
      <alignment vertical="bottom"/>
    </xf>
    <xf borderId="0" fillId="3" fontId="6" numFmtId="0" xfId="0" applyAlignment="1" applyFont="1">
      <alignment readingOrder="0" vertical="bottom"/>
    </xf>
    <xf borderId="0" fillId="4" fontId="6" numFmtId="0" xfId="0" applyAlignment="1" applyFont="1">
      <alignment readingOrder="0" vertical="bottom"/>
    </xf>
    <xf borderId="0" fillId="5" fontId="6" numFmtId="0" xfId="0" applyAlignment="1" applyFill="1" applyFont="1">
      <alignment readingOrder="0" vertical="bottom"/>
    </xf>
    <xf borderId="1" fillId="0" fontId="11" numFmtId="0" xfId="0" applyBorder="1" applyFont="1"/>
    <xf borderId="1" fillId="0" fontId="12" numFmtId="0" xfId="0" applyBorder="1" applyFont="1"/>
    <xf borderId="0" fillId="0" fontId="11" numFmtId="0" xfId="0" applyAlignment="1" applyFont="1">
      <alignment readingOrder="0"/>
    </xf>
    <xf borderId="0" fillId="0" fontId="11" numFmtId="0" xfId="0" applyFont="1"/>
    <xf borderId="0" fillId="6" fontId="11" numFmtId="0" xfId="0" applyFill="1" applyFont="1"/>
    <xf borderId="0" fillId="6" fontId="12" numFmtId="0" xfId="0" applyFont="1"/>
    <xf borderId="0" fillId="0" fontId="12" numFmtId="0" xfId="0" applyFont="1"/>
    <xf borderId="2" fillId="6" fontId="12" numFmtId="0" xfId="0" applyBorder="1" applyFont="1"/>
    <xf borderId="2" fillId="6" fontId="12" numFmtId="0" xfId="0" applyBorder="1" applyFont="1"/>
    <xf borderId="0" fillId="6" fontId="12" numFmtId="0" xfId="0" applyFont="1"/>
    <xf borderId="0" fillId="0" fontId="7" numFmtId="0" xfId="0" applyAlignment="1" applyFont="1">
      <alignment readingOrder="0" vertical="bottom"/>
    </xf>
    <xf borderId="0" fillId="0" fontId="6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0" fillId="0" fontId="12" numFmtId="0" xfId="0" applyAlignment="1" applyFont="1">
      <alignment readingOrder="0"/>
    </xf>
    <xf borderId="0" fillId="2" fontId="12" numFmtId="0" xfId="0" applyFont="1"/>
    <xf borderId="0" fillId="7" fontId="4" numFmtId="0" xfId="0" applyAlignment="1" applyFill="1" applyFont="1">
      <alignment readingOrder="0" vertical="bottom"/>
    </xf>
    <xf borderId="0" fillId="7" fontId="12" numFmtId="0" xfId="0" applyFont="1"/>
    <xf borderId="0" fillId="6" fontId="11" numFmtId="0" xfId="0" applyAlignment="1" applyFont="1">
      <alignment readingOrder="0"/>
    </xf>
    <xf borderId="0" fillId="6" fontId="12" numFmtId="0" xfId="0" applyAlignment="1" applyFont="1">
      <alignment readingOrder="0"/>
    </xf>
    <xf borderId="2" fillId="6" fontId="12" numFmtId="0" xfId="0" applyAlignment="1" applyBorder="1" applyFont="1">
      <alignment readingOrder="0"/>
    </xf>
    <xf borderId="2" fillId="0" fontId="12" numFmtId="0" xfId="0" applyBorder="1" applyFont="1"/>
    <xf borderId="0" fillId="4" fontId="13" numFmtId="0" xfId="0" applyAlignment="1" applyFont="1">
      <alignment readingOrder="0"/>
    </xf>
    <xf borderId="0" fillId="4" fontId="13" numFmtId="0" xfId="0" applyAlignment="1" applyFont="1">
      <alignment horizontal="right" readingOrder="0"/>
    </xf>
    <xf borderId="0" fillId="0" fontId="13" numFmtId="0" xfId="0" applyAlignment="1" applyFont="1">
      <alignment readingOrder="0"/>
    </xf>
    <xf borderId="0" fillId="0" fontId="13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6.0"/>
    <col customWidth="1" min="2" max="2" width="8.25"/>
    <col customWidth="1" min="3" max="3" width="4.25"/>
    <col customWidth="1" min="4" max="4" width="6.63"/>
    <col customWidth="1" min="5" max="5" width="5.0"/>
    <col customWidth="1" min="6" max="6" width="16.0"/>
    <col customWidth="1" min="7" max="7" width="8.25"/>
    <col customWidth="1" min="8" max="8" width="4.25"/>
    <col customWidth="1" min="9" max="9" width="6.63"/>
    <col customWidth="1" min="10" max="10" width="5.0"/>
    <col customWidth="1" min="11" max="11" width="16.0"/>
    <col customWidth="1" min="13" max="13" width="4.25"/>
    <col customWidth="1" min="14" max="14" width="6.63"/>
    <col customWidth="1" min="15" max="15" width="5.0"/>
    <col customWidth="1" min="16" max="16" width="16.0"/>
    <col customWidth="1" min="18" max="18" width="4.25"/>
    <col customWidth="1" min="19" max="19" width="6.63"/>
    <col customWidth="1" min="20" max="20" width="5.0"/>
    <col customWidth="1" min="21" max="21" width="16.0"/>
    <col customWidth="1" min="23" max="23" width="4.25"/>
    <col customWidth="1" min="24" max="24" width="6.63"/>
    <col customWidth="1" min="25" max="25" width="5.0"/>
    <col customWidth="1" min="26" max="26" width="16.0"/>
    <col customWidth="1" min="28" max="28" width="4.25"/>
    <col customWidth="1" min="29" max="29" width="6.63"/>
    <col customWidth="1" min="30" max="30" width="5.0"/>
  </cols>
  <sheetData>
    <row r="1">
      <c r="A1" s="1" t="s">
        <v>0</v>
      </c>
      <c r="B1" s="2"/>
      <c r="C1" s="3"/>
      <c r="D1" s="3"/>
      <c r="E1" s="4"/>
      <c r="F1" s="1" t="s">
        <v>1</v>
      </c>
      <c r="G1" s="2"/>
      <c r="H1" s="3"/>
      <c r="I1" s="3"/>
      <c r="J1" s="4"/>
      <c r="K1" s="5" t="s">
        <v>2</v>
      </c>
      <c r="L1" s="2"/>
      <c r="M1" s="3"/>
      <c r="N1" s="3"/>
      <c r="O1" s="4"/>
      <c r="P1" s="5" t="s">
        <v>3</v>
      </c>
      <c r="Q1" s="2"/>
      <c r="R1" s="3"/>
      <c r="S1" s="3"/>
      <c r="T1" s="6"/>
      <c r="U1" s="5" t="s">
        <v>4</v>
      </c>
      <c r="V1" s="2"/>
      <c r="W1" s="3"/>
      <c r="X1" s="3"/>
      <c r="Y1" s="4"/>
      <c r="Z1" s="5" t="s">
        <v>5</v>
      </c>
      <c r="AA1" s="2"/>
      <c r="AB1" s="3"/>
      <c r="AC1" s="3"/>
      <c r="AD1" s="4"/>
      <c r="AE1" s="5" t="s">
        <v>6</v>
      </c>
      <c r="AF1" s="2"/>
      <c r="AG1" s="3"/>
      <c r="AH1" s="3"/>
      <c r="AI1" s="4"/>
    </row>
    <row r="2">
      <c r="A2" s="7" t="s">
        <v>7</v>
      </c>
      <c r="B2" s="8"/>
      <c r="C2" s="9"/>
      <c r="D2" s="9"/>
      <c r="E2" s="10"/>
      <c r="F2" s="7" t="s">
        <v>7</v>
      </c>
      <c r="G2" s="8"/>
      <c r="H2" s="9"/>
      <c r="I2" s="9"/>
      <c r="J2" s="10"/>
      <c r="K2" s="11" t="s">
        <v>7</v>
      </c>
      <c r="L2" s="8"/>
      <c r="M2" s="9"/>
      <c r="N2" s="9"/>
      <c r="O2" s="10"/>
      <c r="P2" s="11" t="s">
        <v>7</v>
      </c>
      <c r="Q2" s="8"/>
      <c r="R2" s="9"/>
      <c r="S2" s="9"/>
      <c r="T2" s="12"/>
      <c r="U2" s="11" t="s">
        <v>7</v>
      </c>
      <c r="V2" s="8"/>
      <c r="W2" s="9"/>
      <c r="X2" s="9"/>
      <c r="Y2" s="10"/>
      <c r="Z2" s="11" t="s">
        <v>7</v>
      </c>
      <c r="AA2" s="8"/>
      <c r="AB2" s="9"/>
      <c r="AC2" s="9"/>
      <c r="AD2" s="10"/>
      <c r="AE2" s="11" t="s">
        <v>7</v>
      </c>
      <c r="AF2" s="8"/>
      <c r="AG2" s="9"/>
      <c r="AH2" s="9"/>
      <c r="AI2" s="10"/>
    </row>
    <row r="3">
      <c r="A3" s="13"/>
      <c r="B3" s="14" t="s">
        <v>8</v>
      </c>
      <c r="C3" s="14" t="s">
        <v>9</v>
      </c>
      <c r="D3" s="15" t="s">
        <v>10</v>
      </c>
      <c r="E3" s="16" t="s">
        <v>11</v>
      </c>
      <c r="F3" s="13"/>
      <c r="G3" s="14" t="s">
        <v>8</v>
      </c>
      <c r="H3" s="14" t="s">
        <v>9</v>
      </c>
      <c r="I3" s="15" t="s">
        <v>10</v>
      </c>
      <c r="J3" s="17" t="s">
        <v>12</v>
      </c>
      <c r="K3" s="13"/>
      <c r="L3" s="14" t="s">
        <v>8</v>
      </c>
      <c r="M3" s="14" t="s">
        <v>9</v>
      </c>
      <c r="N3" s="15" t="s">
        <v>10</v>
      </c>
      <c r="O3" s="17" t="s">
        <v>12</v>
      </c>
      <c r="P3" s="13"/>
      <c r="Q3" s="14" t="s">
        <v>8</v>
      </c>
      <c r="R3" s="14" t="s">
        <v>9</v>
      </c>
      <c r="S3" s="15" t="s">
        <v>10</v>
      </c>
      <c r="T3" s="18" t="s">
        <v>12</v>
      </c>
      <c r="U3" s="13"/>
      <c r="V3" s="14" t="s">
        <v>8</v>
      </c>
      <c r="W3" s="14" t="s">
        <v>9</v>
      </c>
      <c r="X3" s="15" t="s">
        <v>10</v>
      </c>
      <c r="Y3" s="17" t="s">
        <v>12</v>
      </c>
      <c r="Z3" s="13"/>
      <c r="AA3" s="14" t="s">
        <v>8</v>
      </c>
      <c r="AB3" s="14" t="s">
        <v>9</v>
      </c>
      <c r="AC3" s="15" t="s">
        <v>10</v>
      </c>
      <c r="AD3" s="17" t="s">
        <v>12</v>
      </c>
      <c r="AE3" s="13"/>
      <c r="AF3" s="14" t="s">
        <v>8</v>
      </c>
      <c r="AG3" s="14" t="s">
        <v>9</v>
      </c>
      <c r="AH3" s="15" t="s">
        <v>10</v>
      </c>
      <c r="AI3" s="17" t="s">
        <v>12</v>
      </c>
    </row>
    <row r="4">
      <c r="A4" s="13" t="str">
        <f>'TECH Parings Chart'!$P3</f>
        <v>Kayla Costa</v>
      </c>
      <c r="B4" s="19">
        <v>30.0</v>
      </c>
      <c r="C4" s="20">
        <f>IF(ISBLANK(B4),,25-RANK(B4,B4:B7)*10-(COUNTIF(B4:B7,B4)-1)*5)</f>
        <v>-5</v>
      </c>
      <c r="D4" s="21"/>
      <c r="E4" s="22">
        <f t="shared" ref="E4:E7" si="1">IF(ISBLANK(B4),,B4-30+C4+D4)</f>
        <v>-5</v>
      </c>
      <c r="F4" s="13" t="str">
        <f>'TECH Parings Chart'!$P12</f>
        <v>Eric Medina</v>
      </c>
      <c r="G4" s="19">
        <v>16.6</v>
      </c>
      <c r="H4" s="20">
        <f>IF(ISBLANK(G4),,25-RANK(G4,G4:G7)*10-(COUNTIF(G4:G7,G4)-1)*5)</f>
        <v>-15</v>
      </c>
      <c r="I4" s="21"/>
      <c r="J4" s="22">
        <f t="shared" ref="J4:J7" si="2">IF(ISBLANK(G4),,G4-30+H4+I4)</f>
        <v>-28.4</v>
      </c>
      <c r="K4" s="13" t="str">
        <f>'TECH Parings Chart'!$P21</f>
        <v>Tomisin Longe</v>
      </c>
      <c r="L4" s="19">
        <v>10.2</v>
      </c>
      <c r="M4" s="20">
        <f>IF(ISBLANK(L4),,25-RANK(L4,L4:L7)*10-(COUNTIF(L4:L7,L4)-1)*5)</f>
        <v>-15</v>
      </c>
      <c r="N4" s="21"/>
      <c r="O4" s="22">
        <f t="shared" ref="O4:O7" si="3">IF(ISBLANK(L4),,L4-30+M4+N4)</f>
        <v>-34.8</v>
      </c>
      <c r="P4" s="13" t="str">
        <f>'TECH Parings Chart'!$P30</f>
        <v>Tomisin Longe</v>
      </c>
      <c r="Q4" s="19">
        <v>53.1</v>
      </c>
      <c r="R4" s="20">
        <f>IF(ISBLANK(Q4),,25-RANK(Q4,Q4:Q7)*10-(COUNTIF(Q4:Q7,Q4)-1)*5)</f>
        <v>15</v>
      </c>
      <c r="S4" s="21"/>
      <c r="T4" s="23">
        <f t="shared" ref="T4:T7" si="4">IF(ISBLANK(Q4),,Q4-30+R4+S4)</f>
        <v>38.1</v>
      </c>
      <c r="U4" s="13" t="str">
        <f>'TECH Parings Chart'!$P39</f>
        <v>Claire Pozniak</v>
      </c>
      <c r="V4" s="19">
        <v>36.6</v>
      </c>
      <c r="W4" s="20">
        <f>IF(ISBLANK(V4),,25-RANK(V4,V4:V7)*10-(COUNTIF(V4:V7,V4)-1)*5)</f>
        <v>0</v>
      </c>
      <c r="X4" s="21"/>
      <c r="Y4" s="22">
        <f t="shared" ref="Y4:Y7" si="5">IF(ISBLANK(V4),,V4-30+W4+X4)</f>
        <v>6.6</v>
      </c>
      <c r="Z4" s="13" t="str">
        <f>'TECH Parings Chart'!$P48</f>
        <v>Max Suddendorf</v>
      </c>
      <c r="AA4" s="19">
        <v>41.8</v>
      </c>
      <c r="AB4" s="20">
        <f>IF(ISBLANK(AA4),,25-RANK(AA4,AA4:AA7)*10-(COUNTIF(AA4:AA7,AA4)-1)*5)</f>
        <v>5</v>
      </c>
      <c r="AC4" s="21"/>
      <c r="AD4" s="22">
        <f t="shared" ref="AD4:AD7" si="6">IF(ISBLANK(AA4),,AA4-30+AB4+AC4)</f>
        <v>16.8</v>
      </c>
      <c r="AE4" s="24" t="s">
        <v>13</v>
      </c>
      <c r="AF4" s="19">
        <v>32.8</v>
      </c>
      <c r="AG4" s="20">
        <f>IF(ISBLANK(AF4),,25-RANK(AF4,AF4:AF7)*10-(COUNTIF(AF4:AF7,AF4)-1)*5)</f>
        <v>5</v>
      </c>
      <c r="AH4" s="21"/>
      <c r="AI4" s="22">
        <f t="shared" ref="AI4:AI7" si="7">IF(ISBLANK(AF4),,AF4-30+AG4+AH4)</f>
        <v>7.8</v>
      </c>
    </row>
    <row r="5">
      <c r="A5" s="13" t="str">
        <f>'TECH Parings Chart'!$P4</f>
        <v>Dustin Fries</v>
      </c>
      <c r="B5" s="19">
        <v>45.0</v>
      </c>
      <c r="C5" s="20">
        <f>IF(ISBLANK(B4),,25-RANK(B5,B4:B7)*10-(COUNTIF(B4:B7,B5)-1)*5)</f>
        <v>15</v>
      </c>
      <c r="D5" s="21"/>
      <c r="E5" s="22">
        <f t="shared" si="1"/>
        <v>30</v>
      </c>
      <c r="F5" s="13" t="str">
        <f>'TECH Parings Chart'!$P13</f>
        <v>Pio Yoon</v>
      </c>
      <c r="G5" s="19">
        <v>31.6</v>
      </c>
      <c r="H5" s="20">
        <f>IF(ISBLANK(G4),,25-RANK(G5,G4:G7)*10-(COUNTIF(G4:G7,G5)-1)*5)</f>
        <v>5</v>
      </c>
      <c r="I5" s="21"/>
      <c r="J5" s="22">
        <f t="shared" si="2"/>
        <v>6.6</v>
      </c>
      <c r="K5" s="13" t="str">
        <f>'TECH Parings Chart'!$P22</f>
        <v>Jingyue Nancy Gao</v>
      </c>
      <c r="L5" s="19">
        <v>32.8</v>
      </c>
      <c r="M5" s="20">
        <f>IF(ISBLANK(L4),,25-RANK(L5,L4:L7)*10-(COUNTIF(L4:L7,L5)-1)*5)</f>
        <v>5</v>
      </c>
      <c r="N5" s="21"/>
      <c r="O5" s="22">
        <f t="shared" si="3"/>
        <v>7.8</v>
      </c>
      <c r="P5" s="13" t="str">
        <f>'TECH Parings Chart'!$P31</f>
        <v>Claire Pozniak</v>
      </c>
      <c r="Q5" s="19">
        <v>35.3</v>
      </c>
      <c r="R5" s="20">
        <f>IF(ISBLANK(Q4),,25-RANK(Q5,Q4:Q7)*10-(COUNTIF(Q4:Q7,Q5)-1)*5)</f>
        <v>5</v>
      </c>
      <c r="S5" s="21"/>
      <c r="T5" s="23">
        <f t="shared" si="4"/>
        <v>10.3</v>
      </c>
      <c r="U5" s="13" t="str">
        <f>'TECH Parings Chart'!$P40</f>
        <v>Michael McLeod</v>
      </c>
      <c r="V5" s="19">
        <v>36.6</v>
      </c>
      <c r="W5" s="20">
        <f>IF(ISBLANK(V4),,25-RANK(V5,V4:V7)*10-(COUNTIF(V4:V7,V5)-1)*5)</f>
        <v>0</v>
      </c>
      <c r="X5" s="21"/>
      <c r="Y5" s="22">
        <f t="shared" si="5"/>
        <v>6.6</v>
      </c>
      <c r="Z5" s="13" t="str">
        <f>'TECH Parings Chart'!$P49</f>
        <v>Allen Zhang</v>
      </c>
      <c r="AA5" s="19">
        <v>13.9</v>
      </c>
      <c r="AB5" s="20">
        <f>IF(ISBLANK(AA4),,25-RANK(AA5,AA4:AA7)*10-(COUNTIF(AA4:AA7,AA5)-1)*5)</f>
        <v>-15</v>
      </c>
      <c r="AC5" s="21"/>
      <c r="AD5" s="22">
        <f t="shared" si="6"/>
        <v>-31.1</v>
      </c>
      <c r="AE5" s="24" t="s">
        <v>14</v>
      </c>
      <c r="AF5" s="19">
        <v>35.9</v>
      </c>
      <c r="AG5" s="20">
        <f>IF(ISBLANK(AF4),,25-RANK(AF5,AF4:AF7)*10-(COUNTIF(AF4:AF7,AF5)-1)*5)</f>
        <v>15</v>
      </c>
      <c r="AH5" s="21"/>
      <c r="AI5" s="22">
        <f t="shared" si="7"/>
        <v>20.9</v>
      </c>
    </row>
    <row r="6">
      <c r="A6" s="13" t="str">
        <f>'TECH Parings Chart'!$P5</f>
        <v>Adam Korzun</v>
      </c>
      <c r="B6" s="19">
        <v>25.0</v>
      </c>
      <c r="C6" s="20">
        <f>IF(ISBLANK(B4),,25-RANK(B6,B4:B7)*10-(COUNTIF(B4:B7,B6)-1)*5)</f>
        <v>-15</v>
      </c>
      <c r="D6" s="21"/>
      <c r="E6" s="22">
        <f t="shared" si="1"/>
        <v>-20</v>
      </c>
      <c r="F6" s="13" t="str">
        <f>'TECH Parings Chart'!$P14</f>
        <v>Sylvie Brunelle</v>
      </c>
      <c r="G6" s="19">
        <v>29.4</v>
      </c>
      <c r="H6" s="20">
        <f>IF(ISBLANK(G4),,25-RANK(G6,G4:G7)*10-(COUNTIF(G4:G7,G6)-1)*5)</f>
        <v>-5</v>
      </c>
      <c r="I6" s="21"/>
      <c r="J6" s="22">
        <f t="shared" si="2"/>
        <v>-5.6</v>
      </c>
      <c r="K6" s="13" t="str">
        <f>'TECH Parings Chart'!$P23</f>
        <v>Vinny (Hao) Tran</v>
      </c>
      <c r="L6" s="19">
        <v>27.5</v>
      </c>
      <c r="M6" s="20">
        <f>IF(ISBLANK(L4),,25-RANK(L6,L4:L7)*10-(COUNTIF(L4:L7,L6)-1)*5)</f>
        <v>-5</v>
      </c>
      <c r="N6" s="21"/>
      <c r="O6" s="22">
        <f t="shared" si="3"/>
        <v>-7.5</v>
      </c>
      <c r="P6" s="13" t="str">
        <f>'TECH Parings Chart'!$P32</f>
        <v>Nikolas Twyford</v>
      </c>
      <c r="Q6" s="19">
        <v>5.1</v>
      </c>
      <c r="R6" s="20">
        <f>IF(ISBLANK(Q4),,25-RANK(Q6,Q4:Q7)*10-(COUNTIF(Q4:Q7,Q6)-1)*5)</f>
        <v>-15</v>
      </c>
      <c r="S6" s="21"/>
      <c r="T6" s="23">
        <f t="shared" si="4"/>
        <v>-39.9</v>
      </c>
      <c r="U6" s="13" t="str">
        <f>'TECH Parings Chart'!$P41</f>
        <v>Nikolas Twyford</v>
      </c>
      <c r="V6" s="19">
        <v>1.1</v>
      </c>
      <c r="W6" s="20">
        <f>IF(ISBLANK(V4),,25-RANK(V6,V4:V7)*10-(COUNTIF(V4:V7,V6)-1)*5)</f>
        <v>-15</v>
      </c>
      <c r="X6" s="25">
        <v>-20.0</v>
      </c>
      <c r="Y6" s="22">
        <f t="shared" si="5"/>
        <v>-63.9</v>
      </c>
      <c r="Z6" s="13" t="str">
        <f>'TECH Parings Chart'!$P50</f>
        <v>Kevin Ng</v>
      </c>
      <c r="AA6" s="19">
        <v>21.0</v>
      </c>
      <c r="AB6" s="20">
        <f>IF(ISBLANK(AA4),,25-RANK(AA6,AA4:AA7)*10-(COUNTIF(AA4:AA7,AA6)-1)*5)</f>
        <v>-5</v>
      </c>
      <c r="AC6" s="21"/>
      <c r="AD6" s="22">
        <f t="shared" si="6"/>
        <v>-14</v>
      </c>
      <c r="AE6" s="13" t="str">
        <f>'TECH Parings Chart'!$P50</f>
        <v>Kevin Ng</v>
      </c>
      <c r="AF6" s="19">
        <v>20.8</v>
      </c>
      <c r="AG6" s="20">
        <f>IF(ISBLANK(AF4),,25-RANK(AF6,AF4:AF7)*10-(COUNTIF(AF4:AF7,AF6)-1)*5)</f>
        <v>-15</v>
      </c>
      <c r="AH6" s="21"/>
      <c r="AI6" s="22">
        <f t="shared" si="7"/>
        <v>-24.2</v>
      </c>
    </row>
    <row r="7">
      <c r="A7" s="13" t="str">
        <f>'TECH Parings Chart'!$P6</f>
        <v>Rey Alexander</v>
      </c>
      <c r="B7" s="19">
        <v>35.0</v>
      </c>
      <c r="C7" s="20">
        <f>IF(ISBLANK(B4),,25-RANK(B7,B4:B7)*10-(COUNTIF(B4:B7,B7)-1)*5)</f>
        <v>5</v>
      </c>
      <c r="D7" s="21"/>
      <c r="E7" s="22">
        <f t="shared" si="1"/>
        <v>10</v>
      </c>
      <c r="F7" s="13" t="str">
        <f>'TECH Parings Chart'!$P15</f>
        <v>Sarah Allen</v>
      </c>
      <c r="G7" s="19">
        <v>42.4</v>
      </c>
      <c r="H7" s="20">
        <f>IF(ISBLANK(G4),,25-RANK(G7,G4:G7)*10-(COUNTIF(G4:G7,G7)-1)*5)</f>
        <v>15</v>
      </c>
      <c r="I7" s="21"/>
      <c r="J7" s="22">
        <f t="shared" si="2"/>
        <v>27.4</v>
      </c>
      <c r="K7" s="13" t="str">
        <f>'TECH Parings Chart'!$P24</f>
        <v>Loïc Roberge</v>
      </c>
      <c r="L7" s="19">
        <v>49.5</v>
      </c>
      <c r="M7" s="20">
        <f>IF(ISBLANK(L4),,25-RANK(L7,L4:L7)*10-(COUNTIF(L4:L7,L7)-1)*5)</f>
        <v>15</v>
      </c>
      <c r="N7" s="21"/>
      <c r="O7" s="22">
        <f t="shared" si="3"/>
        <v>34.5</v>
      </c>
      <c r="P7" s="13" t="str">
        <f>'TECH Parings Chart'!$P33</f>
        <v>Benjamin Zayac</v>
      </c>
      <c r="Q7" s="19">
        <v>26.5</v>
      </c>
      <c r="R7" s="20">
        <f>IF(ISBLANK(Q4),,25-RANK(Q7,Q4:Q7)*10-(COUNTIF(Q4:Q7,Q7)-1)*5)</f>
        <v>-5</v>
      </c>
      <c r="S7" s="21"/>
      <c r="T7" s="23">
        <f t="shared" si="4"/>
        <v>-8.5</v>
      </c>
      <c r="U7" s="13" t="str">
        <f>'TECH Parings Chart'!$P42</f>
        <v>Lucas LaPointe </v>
      </c>
      <c r="V7" s="19">
        <v>45.7</v>
      </c>
      <c r="W7" s="20">
        <f>IF(ISBLANK(V4),,25-RANK(V7,V4:V7)*10-(COUNTIF(V4:V7,V7)-1)*5)</f>
        <v>15</v>
      </c>
      <c r="X7" s="21"/>
      <c r="Y7" s="22">
        <f t="shared" si="5"/>
        <v>30.7</v>
      </c>
      <c r="Z7" s="13" t="str">
        <f>'TECH Parings Chart'!$P51</f>
        <v>TJ Condon</v>
      </c>
      <c r="AA7" s="19">
        <v>43.3</v>
      </c>
      <c r="AB7" s="20">
        <f>IF(ISBLANK(AA4),,25-RANK(AA7,AA4:AA7)*10-(COUNTIF(AA4:AA7,AA7)-1)*5)</f>
        <v>15</v>
      </c>
      <c r="AC7" s="21"/>
      <c r="AD7" s="22">
        <f t="shared" si="6"/>
        <v>28.3</v>
      </c>
      <c r="AE7" s="24" t="s">
        <v>15</v>
      </c>
      <c r="AF7" s="19">
        <v>30.5</v>
      </c>
      <c r="AG7" s="20">
        <f>IF(ISBLANK(AF4),,25-RANK(AF7,AF4:AF7)*10-(COUNTIF(AF4:AF7,AF7)-1)*5)</f>
        <v>-5</v>
      </c>
      <c r="AH7" s="21"/>
      <c r="AI7" s="22">
        <f t="shared" si="7"/>
        <v>-4.5</v>
      </c>
    </row>
    <row r="8">
      <c r="A8" s="24" t="s">
        <v>16</v>
      </c>
      <c r="B8" s="13">
        <f>SUM(B4:B7)-120</f>
        <v>15</v>
      </c>
      <c r="C8" s="13"/>
      <c r="D8" s="13"/>
      <c r="E8" s="22"/>
      <c r="F8" s="24" t="s">
        <v>16</v>
      </c>
      <c r="G8" s="13">
        <f>SUM(G4:G7)-120</f>
        <v>0</v>
      </c>
      <c r="H8" s="13"/>
      <c r="I8" s="13"/>
      <c r="J8" s="22"/>
      <c r="K8" s="24" t="s">
        <v>16</v>
      </c>
      <c r="L8" s="13">
        <f>SUM(L4:L7)-120</f>
        <v>0</v>
      </c>
      <c r="M8" s="13"/>
      <c r="N8" s="13"/>
      <c r="O8" s="22"/>
      <c r="P8" s="24" t="s">
        <v>16</v>
      </c>
      <c r="Q8" s="13">
        <f>SUM(Q4:Q7)-120</f>
        <v>0</v>
      </c>
      <c r="R8" s="13"/>
      <c r="S8" s="13"/>
      <c r="T8" s="23"/>
      <c r="U8" s="24" t="s">
        <v>16</v>
      </c>
      <c r="V8" s="13">
        <f>SUM(V4:V7)-120</f>
        <v>0</v>
      </c>
      <c r="W8" s="13"/>
      <c r="X8" s="13"/>
      <c r="Y8" s="22"/>
      <c r="Z8" s="24" t="s">
        <v>16</v>
      </c>
      <c r="AA8" s="13">
        <f>SUM(AA4:AA7)-120</f>
        <v>0</v>
      </c>
      <c r="AB8" s="13"/>
      <c r="AC8" s="13"/>
      <c r="AD8" s="22"/>
      <c r="AE8" s="24" t="s">
        <v>16</v>
      </c>
      <c r="AF8" s="13">
        <f>SUM(AF4:AF7)-120</f>
        <v>0</v>
      </c>
      <c r="AG8" s="13"/>
      <c r="AH8" s="13"/>
      <c r="AI8" s="22"/>
    </row>
    <row r="9">
      <c r="A9" s="7" t="s">
        <v>17</v>
      </c>
      <c r="B9" s="8"/>
      <c r="C9" s="9"/>
      <c r="D9" s="9"/>
      <c r="E9" s="10"/>
      <c r="F9" s="7" t="s">
        <v>17</v>
      </c>
      <c r="G9" s="8"/>
      <c r="H9" s="9"/>
      <c r="I9" s="9"/>
      <c r="J9" s="10"/>
      <c r="K9" s="11" t="s">
        <v>17</v>
      </c>
      <c r="L9" s="8"/>
      <c r="M9" s="9"/>
      <c r="N9" s="9"/>
      <c r="O9" s="10"/>
      <c r="P9" s="11" t="s">
        <v>17</v>
      </c>
      <c r="Q9" s="8"/>
      <c r="R9" s="9"/>
      <c r="S9" s="9"/>
      <c r="T9" s="12"/>
      <c r="U9" s="11" t="s">
        <v>17</v>
      </c>
      <c r="V9" s="8"/>
      <c r="W9" s="9"/>
      <c r="X9" s="9"/>
      <c r="Y9" s="10"/>
      <c r="Z9" s="11" t="s">
        <v>17</v>
      </c>
      <c r="AA9" s="8"/>
      <c r="AB9" s="9"/>
      <c r="AC9" s="9"/>
      <c r="AD9" s="10"/>
      <c r="AE9" s="11" t="s">
        <v>17</v>
      </c>
      <c r="AF9" s="8"/>
      <c r="AG9" s="9"/>
      <c r="AH9" s="9"/>
      <c r="AI9" s="10"/>
    </row>
    <row r="10">
      <c r="A10" s="26" t="s">
        <v>18</v>
      </c>
      <c r="B10" s="14" t="s">
        <v>8</v>
      </c>
      <c r="C10" s="14" t="s">
        <v>9</v>
      </c>
      <c r="D10" s="15" t="s">
        <v>10</v>
      </c>
      <c r="E10" s="16" t="s">
        <v>11</v>
      </c>
      <c r="F10" s="13"/>
      <c r="G10" s="14" t="s">
        <v>8</v>
      </c>
      <c r="H10" s="14" t="s">
        <v>9</v>
      </c>
      <c r="I10" s="15" t="s">
        <v>10</v>
      </c>
      <c r="J10" s="17" t="s">
        <v>12</v>
      </c>
      <c r="K10" s="13"/>
      <c r="L10" s="14" t="s">
        <v>8</v>
      </c>
      <c r="M10" s="14" t="s">
        <v>9</v>
      </c>
      <c r="N10" s="15" t="s">
        <v>10</v>
      </c>
      <c r="O10" s="17" t="s">
        <v>12</v>
      </c>
      <c r="P10" s="13"/>
      <c r="Q10" s="14" t="s">
        <v>8</v>
      </c>
      <c r="R10" s="14" t="s">
        <v>9</v>
      </c>
      <c r="S10" s="15" t="s">
        <v>10</v>
      </c>
      <c r="T10" s="18" t="s">
        <v>12</v>
      </c>
      <c r="U10" s="13"/>
      <c r="V10" s="14" t="s">
        <v>8</v>
      </c>
      <c r="W10" s="14" t="s">
        <v>9</v>
      </c>
      <c r="X10" s="15" t="s">
        <v>10</v>
      </c>
      <c r="Y10" s="17" t="s">
        <v>12</v>
      </c>
      <c r="Z10" s="13"/>
      <c r="AA10" s="14" t="s">
        <v>8</v>
      </c>
      <c r="AB10" s="14" t="s">
        <v>9</v>
      </c>
      <c r="AC10" s="15" t="s">
        <v>10</v>
      </c>
      <c r="AD10" s="17" t="s">
        <v>12</v>
      </c>
      <c r="AE10" s="13"/>
      <c r="AF10" s="14" t="s">
        <v>8</v>
      </c>
      <c r="AG10" s="14" t="s">
        <v>9</v>
      </c>
      <c r="AH10" s="15" t="s">
        <v>10</v>
      </c>
      <c r="AI10" s="17" t="s">
        <v>12</v>
      </c>
    </row>
    <row r="11">
      <c r="A11" s="13" t="str">
        <f>'TECH Parings Chart'!$Q3</f>
        <v>Sylvie Brunelle</v>
      </c>
      <c r="B11" s="19">
        <v>60.0</v>
      </c>
      <c r="C11" s="20">
        <f>IF(ISBLANK(B11),,40-RANK(B11,B11:B14)*16-(COUNTIF(B11:B14,B11)-1)*8)</f>
        <v>24</v>
      </c>
      <c r="D11" s="21"/>
      <c r="E11" s="22">
        <f t="shared" ref="E11:E14" si="8">IF(ISBLANK(B11),,B11-30+C11+D11)</f>
        <v>54</v>
      </c>
      <c r="F11" s="13" t="str">
        <f>'TECH Parings Chart'!$Q12</f>
        <v>Tomisin Longe</v>
      </c>
      <c r="G11" s="19">
        <v>20.2</v>
      </c>
      <c r="H11" s="20">
        <f>IF(ISBLANK(G11),,25-RANK(G11,G11:G14)*10-(COUNTIF(G11:G14,G11)-1)*5)</f>
        <v>-5</v>
      </c>
      <c r="I11" s="21"/>
      <c r="J11" s="22">
        <f t="shared" ref="J11:J14" si="9">IF(ISBLANK(G11),,G11-30+H11+I11)</f>
        <v>-14.8</v>
      </c>
      <c r="K11" s="13" t="str">
        <f>'TECH Parings Chart'!$Q21</f>
        <v>Michael McLeod</v>
      </c>
      <c r="L11" s="19">
        <v>35.0</v>
      </c>
      <c r="M11" s="20">
        <f>IF(ISBLANK(L11),,25-RANK(L11,L11:L14)*10-(COUNTIF(L11:L14,L11)-1)*5)</f>
        <v>5</v>
      </c>
      <c r="N11" s="21"/>
      <c r="O11" s="22">
        <f t="shared" ref="O11:O14" si="10">IF(ISBLANK(L11),,L11-30+M11+N11)</f>
        <v>10</v>
      </c>
      <c r="P11" s="13" t="str">
        <f>'TECH Parings Chart'!$Q30</f>
        <v>Nathan Giles</v>
      </c>
      <c r="Q11" s="19">
        <v>36.3</v>
      </c>
      <c r="R11" s="20">
        <f>IF(ISBLANK(Q11),,25-RANK(Q11,Q11:Q14)*10-(COUNTIF(Q11:Q14,Q11)-1)*5)</f>
        <v>5</v>
      </c>
      <c r="S11" s="21"/>
      <c r="T11" s="23">
        <f t="shared" ref="T11:T14" si="11">IF(ISBLANK(Q11),,Q11-30+R11+S11)</f>
        <v>11.3</v>
      </c>
      <c r="U11" s="13" t="str">
        <f>'TECH Parings Chart'!$Q39</f>
        <v>Rey Alexander</v>
      </c>
      <c r="V11" s="19">
        <v>21.8</v>
      </c>
      <c r="W11" s="20">
        <f>IF(ISBLANK(V11),,25-RANK(V11,V11:V14)*10-(COUNTIF(V11:V14,V11)-1)*5)</f>
        <v>-15</v>
      </c>
      <c r="X11" s="21"/>
      <c r="Y11" s="22">
        <f t="shared" ref="Y11:Y14" si="12">IF(ISBLANK(V11),,V11-30+W11+X11)</f>
        <v>-23.2</v>
      </c>
      <c r="Z11" s="13" t="str">
        <f>'TECH Parings Chart'!$Q48</f>
        <v>Dustin Fries</v>
      </c>
      <c r="AA11" s="19">
        <v>27.6</v>
      </c>
      <c r="AB11" s="20">
        <f>IF(ISBLANK(AA11),,25-RANK(AA11,AA11:AA14)*10-(COUNTIF(AA11:AA14,AA11)-1)*5)</f>
        <v>5</v>
      </c>
      <c r="AC11" s="21"/>
      <c r="AD11" s="22">
        <f t="shared" ref="AD11:AD14" si="13">IF(ISBLANK(AA11),,AA11-30+AB11+AC11)</f>
        <v>2.6</v>
      </c>
      <c r="AE11" s="13"/>
      <c r="AF11" s="19">
        <v>31.8</v>
      </c>
      <c r="AG11" s="20">
        <f>IF(ISBLANK(AF11),,25-RANK(AF11,AF11:AF14)*10-(COUNTIF(AF11:AF14,AF11)-1)*5)</f>
        <v>5</v>
      </c>
      <c r="AH11" s="21"/>
      <c r="AI11" s="22">
        <f t="shared" ref="AI11:AI14" si="14">IF(ISBLANK(AF11),,AF11-30+AG11+AH11)</f>
        <v>6.8</v>
      </c>
    </row>
    <row r="12">
      <c r="A12" s="13" t="str">
        <f>'TECH Parings Chart'!$Q4</f>
        <v>Benjamin Zayac</v>
      </c>
      <c r="B12" s="19">
        <v>30.0</v>
      </c>
      <c r="C12" s="20">
        <f>IF(ISBLANK(B12),,40-RANK(B12,B11:B14)*16-(COUNTIF(B11:B14,B12)-1)*8)</f>
        <v>8</v>
      </c>
      <c r="D12" s="21"/>
      <c r="E12" s="22">
        <f t="shared" si="8"/>
        <v>8</v>
      </c>
      <c r="F12" s="13" t="str">
        <f>'TECH Parings Chart'!$Q13</f>
        <v>Adam Korzun</v>
      </c>
      <c r="G12" s="19">
        <v>17.4</v>
      </c>
      <c r="H12" s="20">
        <f>IF(ISBLANK(G11),,25-RANK(G12,G11:G14)*10-(COUNTIF(G11:G14,G12)-1)*5)</f>
        <v>-15</v>
      </c>
      <c r="I12" s="21"/>
      <c r="J12" s="22">
        <f t="shared" si="9"/>
        <v>-27.6</v>
      </c>
      <c r="K12" s="13" t="str">
        <f>'TECH Parings Chart'!$Q22</f>
        <v>Melissa Feng</v>
      </c>
      <c r="L12" s="19">
        <v>20.7</v>
      </c>
      <c r="M12" s="20">
        <f>IF(ISBLANK(L11),,25-RANK(L12,L11:L14)*10-(COUNTIF(L11:L14,L12)-1)*5)</f>
        <v>-5</v>
      </c>
      <c r="N12" s="21"/>
      <c r="O12" s="22">
        <f t="shared" si="10"/>
        <v>-14.3</v>
      </c>
      <c r="P12" s="13" t="str">
        <f>'TECH Parings Chart'!$Q31</f>
        <v>Max Suddendorf</v>
      </c>
      <c r="Q12" s="19">
        <v>44.4</v>
      </c>
      <c r="R12" s="20">
        <f>IF(ISBLANK(Q11),,25-RANK(Q12,Q11:Q14)*10-(COUNTIF(Q11:Q14,Q12)-1)*5)</f>
        <v>15</v>
      </c>
      <c r="S12" s="21"/>
      <c r="T12" s="23">
        <f t="shared" si="11"/>
        <v>29.4</v>
      </c>
      <c r="U12" s="13" t="str">
        <f>'TECH Parings Chart'!$Q40</f>
        <v>Jingyue Nancy Gao</v>
      </c>
      <c r="V12" s="19">
        <v>26.6</v>
      </c>
      <c r="W12" s="20">
        <f>IF(ISBLANK(V11),,25-RANK(V12,V11:V14)*10-(COUNTIF(V11:V14,V12)-1)*5)</f>
        <v>-5</v>
      </c>
      <c r="X12" s="21"/>
      <c r="Y12" s="22">
        <f t="shared" si="12"/>
        <v>-8.4</v>
      </c>
      <c r="Z12" s="13" t="str">
        <f>'TECH Parings Chart'!$Q49</f>
        <v>Adam Korzun</v>
      </c>
      <c r="AA12" s="19">
        <v>20.8</v>
      </c>
      <c r="AB12" s="20">
        <f>IF(ISBLANK(AA11),,25-RANK(AA12,AA11:AA14)*10-(COUNTIF(AA11:AA14,AA12)-1)*5)</f>
        <v>-15</v>
      </c>
      <c r="AC12" s="21"/>
      <c r="AD12" s="22">
        <f t="shared" si="13"/>
        <v>-24.2</v>
      </c>
      <c r="AE12" s="13"/>
      <c r="AF12" s="19">
        <v>9.3</v>
      </c>
      <c r="AG12" s="20">
        <f>IF(ISBLANK(AF11),,25-RANK(AF12,AF11:AF14)*10-(COUNTIF(AF11:AF14,AF12)-1)*5)</f>
        <v>-15</v>
      </c>
      <c r="AH12" s="21"/>
      <c r="AI12" s="22">
        <f t="shared" si="14"/>
        <v>-35.7</v>
      </c>
    </row>
    <row r="13">
      <c r="A13" s="13" t="str">
        <f>'TECH Parings Chart'!$Q5</f>
        <v>Michael Thayres</v>
      </c>
      <c r="B13" s="19">
        <v>10.0</v>
      </c>
      <c r="C13" s="20">
        <f>IF(ISBLANK(B13),,40-RANK(B13,B11:B14)*16-(COUNTIF(B11:B14,B13)-1)*8)</f>
        <v>-24</v>
      </c>
      <c r="D13" s="21"/>
      <c r="E13" s="22">
        <f t="shared" si="8"/>
        <v>-44</v>
      </c>
      <c r="F13" s="13" t="str">
        <f>'TECH Parings Chart'!$Q14</f>
        <v>Max Suddendorf</v>
      </c>
      <c r="G13" s="19">
        <v>53.2</v>
      </c>
      <c r="H13" s="20">
        <f>IF(ISBLANK(G11),,25-RANK(G13,G11:G14)*10-(COUNTIF(G11:G14,G13)-1)*5)</f>
        <v>15</v>
      </c>
      <c r="I13" s="21"/>
      <c r="J13" s="22">
        <f t="shared" si="9"/>
        <v>38.2</v>
      </c>
      <c r="K13" s="13" t="str">
        <f>'TECH Parings Chart'!$Q23</f>
        <v>Kevin Ng</v>
      </c>
      <c r="L13" s="19">
        <v>45.3</v>
      </c>
      <c r="M13" s="20">
        <f>IF(ISBLANK(L11),,25-RANK(L13,L11:L14)*10-(COUNTIF(L11:L14,L13)-1)*5)</f>
        <v>15</v>
      </c>
      <c r="N13" s="21"/>
      <c r="O13" s="22">
        <f t="shared" si="10"/>
        <v>30.3</v>
      </c>
      <c r="P13" s="13" t="str">
        <f>'TECH Parings Chart'!$Q32</f>
        <v>Colton Kinman</v>
      </c>
      <c r="Q13" s="19">
        <v>15.0</v>
      </c>
      <c r="R13" s="20">
        <f>IF(ISBLANK(Q11),,25-RANK(Q13,Q11:Q14)*10-(COUNTIF(Q11:Q14,Q13)-1)*5)</f>
        <v>-15</v>
      </c>
      <c r="S13" s="21"/>
      <c r="T13" s="23">
        <f t="shared" si="11"/>
        <v>-30</v>
      </c>
      <c r="U13" s="13" t="str">
        <f>'TECH Parings Chart'!$Q41</f>
        <v>Kevin Ng</v>
      </c>
      <c r="V13" s="19">
        <v>44.6</v>
      </c>
      <c r="W13" s="20">
        <f>IF(ISBLANK(V11),,25-RANK(V13,V11:V14)*10-(COUNTIF(V11:V14,V13)-1)*5)</f>
        <v>15</v>
      </c>
      <c r="X13" s="21"/>
      <c r="Y13" s="22">
        <f t="shared" si="12"/>
        <v>29.6</v>
      </c>
      <c r="Z13" s="13" t="str">
        <f>'TECH Parings Chart'!$Q50</f>
        <v>Joshua Carbonneau</v>
      </c>
      <c r="AA13" s="19">
        <v>47.7</v>
      </c>
      <c r="AB13" s="20">
        <f>IF(ISBLANK(AA11),,25-RANK(AA13,AA11:AA14)*10-(COUNTIF(AA11:AA14,AA13)-1)*5)</f>
        <v>15</v>
      </c>
      <c r="AC13" s="21"/>
      <c r="AD13" s="22">
        <f t="shared" si="13"/>
        <v>32.7</v>
      </c>
      <c r="AE13" s="13"/>
      <c r="AF13" s="19">
        <v>55.3</v>
      </c>
      <c r="AG13" s="20">
        <f>IF(ISBLANK(AF11),,25-RANK(AF13,AF11:AF14)*10-(COUNTIF(AF11:AF14,AF13)-1)*5)</f>
        <v>15</v>
      </c>
      <c r="AH13" s="21"/>
      <c r="AI13" s="22">
        <f t="shared" si="14"/>
        <v>40.3</v>
      </c>
    </row>
    <row r="14">
      <c r="A14" s="13" t="str">
        <f>'TECH Parings Chart'!$Q6</f>
        <v>Loïc Roberge</v>
      </c>
      <c r="B14" s="19">
        <v>20.0</v>
      </c>
      <c r="C14" s="20">
        <f>IF(ISBLANK(B14),,40-RANK(B14,B11:B14)*16-(COUNTIF(B11:B14,B14)-1)*8)</f>
        <v>-8</v>
      </c>
      <c r="D14" s="21"/>
      <c r="E14" s="22">
        <f t="shared" si="8"/>
        <v>-18</v>
      </c>
      <c r="F14" s="13" t="str">
        <f>'TECH Parings Chart'!$Q15</f>
        <v>Michael McLeod</v>
      </c>
      <c r="G14" s="19">
        <v>29.2</v>
      </c>
      <c r="H14" s="20">
        <f>IF(ISBLANK(G11),,25-RANK(G14,G11:G14)*10-(COUNTIF(G11:G14,G14)-1)*5)</f>
        <v>5</v>
      </c>
      <c r="I14" s="21"/>
      <c r="J14" s="22">
        <f t="shared" si="9"/>
        <v>4.2</v>
      </c>
      <c r="K14" s="13" t="str">
        <f>'TECH Parings Chart'!$Q24</f>
        <v>Michael Thayres</v>
      </c>
      <c r="L14" s="19">
        <v>19.0</v>
      </c>
      <c r="M14" s="20">
        <f>IF(ISBLANK(L11),,25-RANK(L14,L11:L14)*10-(COUNTIF(L11:L14,L14)-1)*5)</f>
        <v>-15</v>
      </c>
      <c r="N14" s="21"/>
      <c r="O14" s="22">
        <f t="shared" si="10"/>
        <v>-26</v>
      </c>
      <c r="P14" s="13" t="str">
        <f>'TECH Parings Chart'!$Q33</f>
        <v>TJ Condon</v>
      </c>
      <c r="Q14" s="19">
        <v>24.3</v>
      </c>
      <c r="R14" s="20">
        <f>IF(ISBLANK(Q11),,25-RANK(Q14,Q11:Q14)*10-(COUNTIF(Q11:Q14,Q14)-1)*5)</f>
        <v>-5</v>
      </c>
      <c r="S14" s="21"/>
      <c r="T14" s="23">
        <f t="shared" si="11"/>
        <v>-10.7</v>
      </c>
      <c r="U14" s="13" t="str">
        <f>'TECH Parings Chart'!$Q42</f>
        <v>Loïc Roberge</v>
      </c>
      <c r="V14" s="19">
        <v>27.0</v>
      </c>
      <c r="W14" s="20">
        <f>IF(ISBLANK(V11),,25-RANK(V14,V11:V14)*10-(COUNTIF(V11:V14,V14)-1)*5)</f>
        <v>5</v>
      </c>
      <c r="X14" s="21"/>
      <c r="Y14" s="22">
        <f t="shared" si="12"/>
        <v>2</v>
      </c>
      <c r="Z14" s="13" t="str">
        <f>'TECH Parings Chart'!$Q51</f>
        <v>Tucker Dowell</v>
      </c>
      <c r="AA14" s="19">
        <v>23.9</v>
      </c>
      <c r="AB14" s="20">
        <f>IF(ISBLANK(AA11),,25-RANK(AA14,AA11:AA14)*10-(COUNTIF(AA11:AA14,AA14)-1)*5)</f>
        <v>-5</v>
      </c>
      <c r="AC14" s="21"/>
      <c r="AD14" s="22">
        <f t="shared" si="13"/>
        <v>-11.1</v>
      </c>
      <c r="AE14" s="13"/>
      <c r="AF14" s="19">
        <v>23.6</v>
      </c>
      <c r="AG14" s="20">
        <f>IF(ISBLANK(AF11),,25-RANK(AF14,AF11:AF14)*10-(COUNTIF(AF11:AF14,AF14)-1)*5)</f>
        <v>-5</v>
      </c>
      <c r="AH14" s="21"/>
      <c r="AI14" s="22">
        <f t="shared" si="14"/>
        <v>-11.4</v>
      </c>
    </row>
    <row r="15">
      <c r="A15" s="24" t="s">
        <v>16</v>
      </c>
      <c r="B15" s="13">
        <f>SUM(B11:B14)-120</f>
        <v>0</v>
      </c>
      <c r="C15" s="13"/>
      <c r="D15" s="13"/>
      <c r="E15" s="22"/>
      <c r="F15" s="24" t="s">
        <v>16</v>
      </c>
      <c r="G15" s="13">
        <f>SUM(G11:G14)-120</f>
        <v>0</v>
      </c>
      <c r="H15" s="13"/>
      <c r="I15" s="13"/>
      <c r="J15" s="22"/>
      <c r="K15" s="24" t="s">
        <v>16</v>
      </c>
      <c r="L15" s="13">
        <f>SUM(L11:L14)-120</f>
        <v>0</v>
      </c>
      <c r="M15" s="13"/>
      <c r="N15" s="13"/>
      <c r="O15" s="22"/>
      <c r="P15" s="24" t="s">
        <v>16</v>
      </c>
      <c r="Q15" s="13">
        <f>SUM(Q11:Q14)-120</f>
        <v>0</v>
      </c>
      <c r="R15" s="13"/>
      <c r="S15" s="13"/>
      <c r="T15" s="23"/>
      <c r="U15" s="24" t="s">
        <v>16</v>
      </c>
      <c r="V15" s="13">
        <f>SUM(V11:V14)-120</f>
        <v>0</v>
      </c>
      <c r="W15" s="13"/>
      <c r="X15" s="13"/>
      <c r="Y15" s="22"/>
      <c r="Z15" s="24" t="s">
        <v>16</v>
      </c>
      <c r="AA15" s="13">
        <f>SUM(AA11:AA14)-120</f>
        <v>0</v>
      </c>
      <c r="AB15" s="13"/>
      <c r="AC15" s="13"/>
      <c r="AD15" s="22"/>
      <c r="AE15" s="24" t="s">
        <v>16</v>
      </c>
      <c r="AF15" s="13">
        <f>SUM(AF11:AF14)-120</f>
        <v>0</v>
      </c>
      <c r="AG15" s="13"/>
      <c r="AH15" s="13"/>
      <c r="AI15" s="22"/>
    </row>
    <row r="16">
      <c r="A16" s="7" t="s">
        <v>19</v>
      </c>
      <c r="B16" s="8"/>
      <c r="C16" s="9"/>
      <c r="D16" s="9"/>
      <c r="E16" s="10"/>
      <c r="F16" s="7" t="s">
        <v>19</v>
      </c>
      <c r="G16" s="8"/>
      <c r="H16" s="9"/>
      <c r="I16" s="9"/>
      <c r="J16" s="10"/>
      <c r="K16" s="11" t="s">
        <v>19</v>
      </c>
      <c r="L16" s="8"/>
      <c r="M16" s="9"/>
      <c r="N16" s="9"/>
      <c r="O16" s="10"/>
      <c r="P16" s="11" t="s">
        <v>19</v>
      </c>
      <c r="Q16" s="8"/>
      <c r="R16" s="9"/>
      <c r="S16" s="9"/>
      <c r="T16" s="12"/>
      <c r="U16" s="11" t="s">
        <v>19</v>
      </c>
      <c r="V16" s="8"/>
      <c r="W16" s="9"/>
      <c r="X16" s="9"/>
      <c r="Y16" s="10"/>
      <c r="Z16" s="11" t="s">
        <v>19</v>
      </c>
      <c r="AA16" s="8"/>
      <c r="AB16" s="9"/>
      <c r="AC16" s="9"/>
      <c r="AD16" s="10"/>
      <c r="AE16" s="11"/>
      <c r="AF16" s="8"/>
      <c r="AG16" s="9"/>
      <c r="AH16" s="9"/>
      <c r="AI16" s="10"/>
    </row>
    <row r="17">
      <c r="A17" s="13"/>
      <c r="B17" s="14" t="s">
        <v>8</v>
      </c>
      <c r="C17" s="14" t="s">
        <v>9</v>
      </c>
      <c r="D17" s="15" t="s">
        <v>10</v>
      </c>
      <c r="E17" s="16" t="s">
        <v>11</v>
      </c>
      <c r="F17" s="13"/>
      <c r="G17" s="14" t="s">
        <v>8</v>
      </c>
      <c r="H17" s="14" t="s">
        <v>9</v>
      </c>
      <c r="I17" s="15" t="s">
        <v>10</v>
      </c>
      <c r="J17" s="17" t="s">
        <v>12</v>
      </c>
      <c r="K17" s="13"/>
      <c r="L17" s="14" t="s">
        <v>8</v>
      </c>
      <c r="M17" s="14" t="s">
        <v>9</v>
      </c>
      <c r="N17" s="15" t="s">
        <v>10</v>
      </c>
      <c r="O17" s="17" t="s">
        <v>12</v>
      </c>
      <c r="P17" s="13"/>
      <c r="Q17" s="14" t="s">
        <v>8</v>
      </c>
      <c r="R17" s="14" t="s">
        <v>9</v>
      </c>
      <c r="S17" s="15" t="s">
        <v>10</v>
      </c>
      <c r="T17" s="18" t="s">
        <v>12</v>
      </c>
      <c r="U17" s="13"/>
      <c r="V17" s="14" t="s">
        <v>8</v>
      </c>
      <c r="W17" s="14" t="s">
        <v>9</v>
      </c>
      <c r="X17" s="15" t="s">
        <v>10</v>
      </c>
      <c r="Y17" s="17" t="s">
        <v>12</v>
      </c>
      <c r="Z17" s="13"/>
      <c r="AA17" s="14" t="s">
        <v>8</v>
      </c>
      <c r="AB17" s="14" t="s">
        <v>9</v>
      </c>
      <c r="AC17" s="15" t="s">
        <v>10</v>
      </c>
      <c r="AD17" s="17" t="s">
        <v>12</v>
      </c>
      <c r="AE17" s="13"/>
      <c r="AF17" s="14"/>
      <c r="AG17" s="14"/>
      <c r="AH17" s="15"/>
      <c r="AI17" s="17"/>
    </row>
    <row r="18">
      <c r="A18" s="13" t="str">
        <f>'TECH Parings Chart'!$R3</f>
        <v>Tomisin Longe</v>
      </c>
      <c r="B18" s="19">
        <v>-10.3</v>
      </c>
      <c r="C18" s="20">
        <f>IF(ISBLANK(B18),,25-RANK(B18,B18:B21)*10-(COUNTIF(B18:B21,B18)-1)*5)</f>
        <v>-15</v>
      </c>
      <c r="D18" s="21"/>
      <c r="E18" s="22">
        <f t="shared" ref="E18:E21" si="15">IF(ISBLANK(B18),,B18-30+C18+D18)</f>
        <v>-55.3</v>
      </c>
      <c r="F18" s="13" t="str">
        <f>'TECH Parings Chart'!$R12</f>
        <v>Nathan Giles</v>
      </c>
      <c r="G18" s="19">
        <v>22.2</v>
      </c>
      <c r="H18" s="20">
        <f>IF(ISBLANK(G18),,25-RANK(G18,G18:G21)*10-(COUNTIF(G18:G21,G18)-1)*5)</f>
        <v>5</v>
      </c>
      <c r="I18" s="21"/>
      <c r="J18" s="22">
        <f t="shared" ref="J18:J21" si="16">IF(ISBLANK(G18),,G18-30+H18+I18)</f>
        <v>-2.8</v>
      </c>
      <c r="K18" s="13" t="str">
        <f>'TECH Parings Chart'!$R21</f>
        <v>Caleb Fong</v>
      </c>
      <c r="L18" s="19">
        <v>37.9</v>
      </c>
      <c r="M18" s="20">
        <f>IF(ISBLANK(L18),,25-RANK(L18,L18:L21)*10-(COUNTIF(L18:L21,L18)-1)*5)</f>
        <v>15</v>
      </c>
      <c r="N18" s="21"/>
      <c r="O18" s="22">
        <f t="shared" ref="O18:O21" si="17">IF(ISBLANK(L18),,L18-30+M18+N18)</f>
        <v>22.9</v>
      </c>
      <c r="P18" s="13" t="str">
        <f>'TECH Parings Chart'!$R30</f>
        <v>Rey Alexander</v>
      </c>
      <c r="Q18" s="19">
        <v>33.3</v>
      </c>
      <c r="R18" s="20">
        <f>IF(ISBLANK(Q18),,25-RANK(Q18,Q18:Q21)*10-(COUNTIF(Q18:Q21,Q18)-1)*5)</f>
        <v>15</v>
      </c>
      <c r="S18" s="21"/>
      <c r="T18" s="23">
        <f t="shared" ref="T18:T21" si="18">IF(ISBLANK(Q18),,Q18-30+R18+S18)</f>
        <v>18.3</v>
      </c>
      <c r="U18" s="13" t="str">
        <f>'TECH Parings Chart'!$R39</f>
        <v>Dustin Fries</v>
      </c>
      <c r="V18" s="19">
        <v>15.9</v>
      </c>
      <c r="W18" s="20">
        <f>IF(ISBLANK(V18),,25-RANK(V18,V18:V21)*10-(COUNTIF(V18:V21,V18)-1)*5)</f>
        <v>-15</v>
      </c>
      <c r="X18" s="21"/>
      <c r="Y18" s="22">
        <f t="shared" ref="Y18:Y21" si="19">IF(ISBLANK(V18),,V18-30+W18+X18)</f>
        <v>-29.1</v>
      </c>
      <c r="Z18" s="13" t="str">
        <f>'TECH Parings Chart'!$R48</f>
        <v>Eric Medina</v>
      </c>
      <c r="AA18" s="19">
        <v>22.8</v>
      </c>
      <c r="AB18" s="20">
        <f>IF(ISBLANK(AA18),,25-RANK(AA18,AA18:AA21)*10-(COUNTIF(AA18:AA21,AA18)-1)*5)</f>
        <v>-15</v>
      </c>
      <c r="AC18" s="21"/>
      <c r="AD18" s="22">
        <f t="shared" ref="AD18:AD21" si="20">IF(ISBLANK(AA18),,AA18-30+AB18+AC18)</f>
        <v>-22.2</v>
      </c>
      <c r="AE18" s="24" t="s">
        <v>20</v>
      </c>
      <c r="AF18" s="19">
        <v>32.0</v>
      </c>
      <c r="AG18" s="20">
        <f>IF(ISBLANK(AF18),,25-RANK(AF18,AF18:AF21)*10-(COUNTIF(AF18:AF21,AF18)-1)*5)</f>
        <v>5</v>
      </c>
      <c r="AH18" s="21"/>
      <c r="AI18" s="22">
        <f t="shared" ref="AI18:AI21" si="21">IF(ISBLANK(AF18),,AF18-30+AG18+AH18)</f>
        <v>7</v>
      </c>
    </row>
    <row r="19">
      <c r="A19" s="13" t="str">
        <f>'TECH Parings Chart'!$R4</f>
        <v>Kevin Ng</v>
      </c>
      <c r="B19" s="19">
        <v>53.9</v>
      </c>
      <c r="C19" s="20">
        <f>IF(ISBLANK(B18),,25-RANK(B19,B18:B21)*10-(COUNTIF(B18:B21,B19)-1)*5)</f>
        <v>15</v>
      </c>
      <c r="D19" s="21"/>
      <c r="E19" s="22">
        <f t="shared" si="15"/>
        <v>38.9</v>
      </c>
      <c r="F19" s="13" t="str">
        <f>'TECH Parings Chart'!$R13</f>
        <v>Vinny (Hao) Tran</v>
      </c>
      <c r="G19" s="19">
        <v>10.8</v>
      </c>
      <c r="H19" s="20">
        <f>IF(ISBLANK(G18),,25-RANK(G19,G18:G21)*10-(COUNTIF(G18:G21,G19)-1)*5)</f>
        <v>-15</v>
      </c>
      <c r="I19" s="21"/>
      <c r="J19" s="22">
        <f t="shared" si="16"/>
        <v>-34.2</v>
      </c>
      <c r="K19" s="13" t="str">
        <f>'TECH Parings Chart'!$R22</f>
        <v>Max Suddendorf</v>
      </c>
      <c r="L19" s="19">
        <v>23.5</v>
      </c>
      <c r="M19" s="20">
        <f>IF(ISBLANK(L18),,25-RANK(L19,L18:L21)*10-(COUNTIF(L18:L21,L19)-1)*5)</f>
        <v>-15</v>
      </c>
      <c r="N19" s="21"/>
      <c r="O19" s="22">
        <f t="shared" si="17"/>
        <v>-21.5</v>
      </c>
      <c r="P19" s="13" t="str">
        <f>'TECH Parings Chart'!$R31</f>
        <v>Jingyue Nancy Gao</v>
      </c>
      <c r="Q19" s="19">
        <v>26.7</v>
      </c>
      <c r="R19" s="20">
        <f>IF(ISBLANK(Q18),,25-RANK(Q19,Q18:Q21)*10-(COUNTIF(Q18:Q21,Q19)-1)*5)</f>
        <v>-15</v>
      </c>
      <c r="S19" s="21"/>
      <c r="T19" s="23">
        <f t="shared" si="18"/>
        <v>-18.3</v>
      </c>
      <c r="U19" s="13" t="str">
        <f>'TECH Parings Chart'!$R40</f>
        <v>Sylvie Brunelle</v>
      </c>
      <c r="V19" s="19">
        <v>36.9</v>
      </c>
      <c r="W19" s="20">
        <f>IF(ISBLANK(V18),,25-RANK(V19,V18:V21)*10-(COUNTIF(V18:V21,V19)-1)*5)</f>
        <v>5</v>
      </c>
      <c r="X19" s="21"/>
      <c r="Y19" s="22">
        <f t="shared" si="19"/>
        <v>11.9</v>
      </c>
      <c r="Z19" s="13" t="str">
        <f>'TECH Parings Chart'!$R49</f>
        <v>Nikolas Twyford</v>
      </c>
      <c r="AA19" s="19">
        <v>25.2</v>
      </c>
      <c r="AB19" s="20">
        <f>IF(ISBLANK(AA18),,25-RANK(AA19,AA18:AA21)*10-(COUNTIF(AA18:AA21,AA19)-1)*5)</f>
        <v>-5</v>
      </c>
      <c r="AC19" s="21"/>
      <c r="AD19" s="22">
        <f t="shared" si="20"/>
        <v>-9.8</v>
      </c>
      <c r="AE19" s="24" t="s">
        <v>21</v>
      </c>
      <c r="AF19" s="19">
        <v>27.7</v>
      </c>
      <c r="AG19" s="20">
        <f>IF(ISBLANK(AF18),,25-RANK(AF19,AF18:AF21)*10-(COUNTIF(AF18:AF21,AF19)-1)*5)</f>
        <v>-5</v>
      </c>
      <c r="AH19" s="21"/>
      <c r="AI19" s="22">
        <f t="shared" si="21"/>
        <v>-7.3</v>
      </c>
    </row>
    <row r="20">
      <c r="A20" s="13" t="str">
        <f>'TECH Parings Chart'!$R5</f>
        <v>Sarah Allen</v>
      </c>
      <c r="B20" s="19">
        <v>28.8</v>
      </c>
      <c r="C20" s="20">
        <f>IF(ISBLANK(B18),,25-RANK(B20,B18:B21)*10-(COUNTIF(B18:B21,B20)-1)*5)</f>
        <v>-5</v>
      </c>
      <c r="D20" s="21"/>
      <c r="E20" s="22">
        <f t="shared" si="15"/>
        <v>-6.2</v>
      </c>
      <c r="F20" s="13" t="str">
        <f>'TECH Parings Chart'!$R14</f>
        <v>Nikolas Twyford</v>
      </c>
      <c r="G20" s="19">
        <v>20.4</v>
      </c>
      <c r="H20" s="20">
        <f>IF(ISBLANK(G18),,25-RANK(G20,G18:G21)*10-(COUNTIF(G18:G21,G20)-1)*5)</f>
        <v>-5</v>
      </c>
      <c r="I20" s="21"/>
      <c r="J20" s="22">
        <f t="shared" si="16"/>
        <v>-14.6</v>
      </c>
      <c r="K20" s="13" t="str">
        <f>'TECH Parings Chart'!$R23</f>
        <v>Steve Augustin</v>
      </c>
      <c r="L20" s="19">
        <v>26.4</v>
      </c>
      <c r="M20" s="20">
        <f>IF(ISBLANK(L18),,25-RANK(L20,L18:L21)*10-(COUNTIF(L18:L21,L20)-1)*5)</f>
        <v>-5</v>
      </c>
      <c r="N20" s="21"/>
      <c r="O20" s="22">
        <f t="shared" si="17"/>
        <v>-8.6</v>
      </c>
      <c r="P20" s="13" t="str">
        <f>'TECH Parings Chart'!$R32</f>
        <v>Sarah Allen</v>
      </c>
      <c r="Q20" s="19">
        <v>28.4</v>
      </c>
      <c r="R20" s="20">
        <f>IF(ISBLANK(Q18),,25-RANK(Q20,Q18:Q21)*10-(COUNTIF(Q18:Q21,Q20)-1)*5)</f>
        <v>-5</v>
      </c>
      <c r="S20" s="21"/>
      <c r="T20" s="23">
        <f t="shared" si="18"/>
        <v>-6.6</v>
      </c>
      <c r="U20" s="13" t="str">
        <f>'TECH Parings Chart'!$R41</f>
        <v>Rowen Darrell</v>
      </c>
      <c r="V20" s="19">
        <v>17.7</v>
      </c>
      <c r="W20" s="20">
        <f>IF(ISBLANK(V18),,25-RANK(V20,V18:V21)*10-(COUNTIF(V18:V21,V20)-1)*5)</f>
        <v>-5</v>
      </c>
      <c r="X20" s="21"/>
      <c r="Y20" s="22">
        <f t="shared" si="19"/>
        <v>-17.3</v>
      </c>
      <c r="Z20" s="13" t="str">
        <f>'TECH Parings Chart'!$R50</f>
        <v>Kayla Costa</v>
      </c>
      <c r="AA20" s="19">
        <v>38.4</v>
      </c>
      <c r="AB20" s="20">
        <f>IF(ISBLANK(AA18),,25-RANK(AA20,AA18:AA21)*10-(COUNTIF(AA18:AA21,AA20)-1)*5)</f>
        <v>15</v>
      </c>
      <c r="AC20" s="21"/>
      <c r="AD20" s="22">
        <f t="shared" si="20"/>
        <v>23.4</v>
      </c>
      <c r="AE20" s="24" t="s">
        <v>22</v>
      </c>
      <c r="AF20" s="19">
        <v>22.3</v>
      </c>
      <c r="AG20" s="20">
        <f>IF(ISBLANK(AF18),,25-RANK(AF20,AF18:AF21)*10-(COUNTIF(AF18:AF21,AF20)-1)*5)</f>
        <v>-15</v>
      </c>
      <c r="AH20" s="21"/>
      <c r="AI20" s="22">
        <f t="shared" si="21"/>
        <v>-22.7</v>
      </c>
    </row>
    <row r="21">
      <c r="A21" s="13" t="str">
        <f>'TECH Parings Chart'!$R6</f>
        <v>TJ Condon</v>
      </c>
      <c r="B21" s="19">
        <v>47.6</v>
      </c>
      <c r="C21" s="20">
        <f>IF(ISBLANK(B18),,25-RANK(B21,B18:B21)*10-(COUNTIF(B18:B21,B21)-1)*5)</f>
        <v>5</v>
      </c>
      <c r="D21" s="21"/>
      <c r="E21" s="22">
        <f t="shared" si="15"/>
        <v>22.6</v>
      </c>
      <c r="F21" s="13" t="str">
        <f>'TECH Parings Chart'!$R15</f>
        <v>Kayla Costa</v>
      </c>
      <c r="G21" s="19">
        <v>66.6</v>
      </c>
      <c r="H21" s="20">
        <f>IF(ISBLANK(G18),,25-RANK(G21,G18:G21)*10-(COUNTIF(G18:G21,G21)-1)*5)</f>
        <v>15</v>
      </c>
      <c r="I21" s="21"/>
      <c r="J21" s="22">
        <f t="shared" si="16"/>
        <v>51.6</v>
      </c>
      <c r="K21" s="13" t="str">
        <f>'TECH Parings Chart'!$R24</f>
        <v>Nikolas Twyford</v>
      </c>
      <c r="L21" s="19">
        <v>32.2</v>
      </c>
      <c r="M21" s="20">
        <f>IF(ISBLANK(L18),,25-RANK(L21,L18:L21)*10-(COUNTIF(L18:L21,L21)-1)*5)</f>
        <v>5</v>
      </c>
      <c r="N21" s="21"/>
      <c r="O21" s="22">
        <f t="shared" si="17"/>
        <v>7.2</v>
      </c>
      <c r="P21" s="13" t="str">
        <f>'TECH Parings Chart'!$R33</f>
        <v>Tucker Dowell</v>
      </c>
      <c r="Q21" s="19">
        <v>31.6</v>
      </c>
      <c r="R21" s="20">
        <f>IF(ISBLANK(Q18),,25-RANK(Q21,Q18:Q21)*10-(COUNTIF(Q18:Q21,Q21)-1)*5)</f>
        <v>5</v>
      </c>
      <c r="S21" s="21"/>
      <c r="T21" s="23">
        <f t="shared" si="18"/>
        <v>6.6</v>
      </c>
      <c r="U21" s="13" t="str">
        <f>'TECH Parings Chart'!$R42</f>
        <v>TJ Condon</v>
      </c>
      <c r="V21" s="19">
        <v>49.5</v>
      </c>
      <c r="W21" s="20">
        <f>IF(ISBLANK(V18),,25-RANK(V21,V18:V21)*10-(COUNTIF(V18:V21,V21)-1)*5)</f>
        <v>15</v>
      </c>
      <c r="X21" s="21"/>
      <c r="Y21" s="22">
        <f t="shared" si="19"/>
        <v>34.5</v>
      </c>
      <c r="Z21" s="13" t="str">
        <f>'TECH Parings Chart'!$R51</f>
        <v>Loïc Roberge</v>
      </c>
      <c r="AA21" s="19">
        <v>33.6</v>
      </c>
      <c r="AB21" s="20">
        <f>IF(ISBLANK(AA18),,25-RANK(AA21,AA18:AA21)*10-(COUNTIF(AA18:AA21,AA21)-1)*5)</f>
        <v>5</v>
      </c>
      <c r="AC21" s="21"/>
      <c r="AD21" s="22">
        <f t="shared" si="20"/>
        <v>8.6</v>
      </c>
      <c r="AE21" s="24" t="s">
        <v>23</v>
      </c>
      <c r="AF21" s="19">
        <v>38.0</v>
      </c>
      <c r="AG21" s="20">
        <f>IF(ISBLANK(AF18),,25-RANK(AF21,AF18:AF21)*10-(COUNTIF(AF18:AF21,AF21)-1)*5)</f>
        <v>15</v>
      </c>
      <c r="AH21" s="21"/>
      <c r="AI21" s="22">
        <f t="shared" si="21"/>
        <v>23</v>
      </c>
    </row>
    <row r="22">
      <c r="A22" s="24" t="s">
        <v>16</v>
      </c>
      <c r="B22" s="13">
        <f>SUM(B18:B21)-120</f>
        <v>0</v>
      </c>
      <c r="C22" s="13"/>
      <c r="D22" s="13"/>
      <c r="E22" s="22"/>
      <c r="F22" s="24" t="s">
        <v>16</v>
      </c>
      <c r="G22" s="13">
        <f>SUM(G18:G21)-120</f>
        <v>0</v>
      </c>
      <c r="H22" s="13"/>
      <c r="I22" s="13"/>
      <c r="J22" s="22"/>
      <c r="K22" s="24" t="s">
        <v>16</v>
      </c>
      <c r="L22" s="13">
        <f>SUM(L18:L21)-120</f>
        <v>0</v>
      </c>
      <c r="M22" s="13"/>
      <c r="N22" s="13"/>
      <c r="O22" s="22"/>
      <c r="P22" s="24" t="s">
        <v>16</v>
      </c>
      <c r="Q22" s="13">
        <f>SUM(Q18:Q21)-120</f>
        <v>0</v>
      </c>
      <c r="R22" s="13"/>
      <c r="S22" s="13"/>
      <c r="T22" s="23"/>
      <c r="U22" s="24" t="s">
        <v>16</v>
      </c>
      <c r="V22" s="13">
        <f>SUM(V18:V21)-120</f>
        <v>0</v>
      </c>
      <c r="W22" s="13"/>
      <c r="X22" s="13"/>
      <c r="Y22" s="22"/>
      <c r="Z22" s="24" t="s">
        <v>16</v>
      </c>
      <c r="AA22" s="13">
        <f>SUM(AA18:AA21)-120</f>
        <v>0</v>
      </c>
      <c r="AB22" s="13"/>
      <c r="AC22" s="13"/>
      <c r="AD22" s="22"/>
      <c r="AE22" s="24"/>
      <c r="AF22" s="13">
        <f>SUM(AF18:AF21)-120</f>
        <v>0</v>
      </c>
      <c r="AG22" s="13"/>
      <c r="AH22" s="13"/>
      <c r="AI22" s="22"/>
    </row>
    <row r="23">
      <c r="A23" s="7" t="s">
        <v>24</v>
      </c>
      <c r="B23" s="8"/>
      <c r="C23" s="9"/>
      <c r="D23" s="9"/>
      <c r="E23" s="10"/>
      <c r="F23" s="7" t="s">
        <v>24</v>
      </c>
      <c r="G23" s="8"/>
      <c r="H23" s="9"/>
      <c r="I23" s="9"/>
      <c r="J23" s="10"/>
      <c r="K23" s="11" t="s">
        <v>24</v>
      </c>
      <c r="L23" s="8"/>
      <c r="M23" s="9"/>
      <c r="N23" s="9"/>
      <c r="O23" s="10"/>
      <c r="P23" s="11" t="s">
        <v>24</v>
      </c>
      <c r="Q23" s="8"/>
      <c r="R23" s="9"/>
      <c r="S23" s="9"/>
      <c r="T23" s="12"/>
      <c r="U23" s="11" t="s">
        <v>24</v>
      </c>
      <c r="V23" s="8"/>
      <c r="W23" s="9"/>
      <c r="X23" s="9"/>
      <c r="Y23" s="10"/>
      <c r="Z23" s="11" t="s">
        <v>24</v>
      </c>
      <c r="AA23" s="8"/>
      <c r="AB23" s="9"/>
      <c r="AC23" s="9"/>
      <c r="AD23" s="10"/>
      <c r="AE23" s="11"/>
      <c r="AF23" s="8"/>
      <c r="AG23" s="9"/>
      <c r="AH23" s="9"/>
      <c r="AI23" s="10"/>
    </row>
    <row r="24">
      <c r="A24" s="13"/>
      <c r="B24" s="14" t="s">
        <v>8</v>
      </c>
      <c r="C24" s="14" t="s">
        <v>9</v>
      </c>
      <c r="D24" s="15" t="s">
        <v>10</v>
      </c>
      <c r="E24" s="16" t="s">
        <v>11</v>
      </c>
      <c r="F24" s="13"/>
      <c r="G24" s="14" t="s">
        <v>8</v>
      </c>
      <c r="H24" s="14" t="s">
        <v>9</v>
      </c>
      <c r="I24" s="15" t="s">
        <v>10</v>
      </c>
      <c r="J24" s="17" t="s">
        <v>12</v>
      </c>
      <c r="K24" s="13"/>
      <c r="L24" s="14" t="s">
        <v>8</v>
      </c>
      <c r="M24" s="14" t="s">
        <v>9</v>
      </c>
      <c r="N24" s="15" t="s">
        <v>10</v>
      </c>
      <c r="O24" s="17" t="s">
        <v>12</v>
      </c>
      <c r="P24" s="13"/>
      <c r="Q24" s="14" t="s">
        <v>8</v>
      </c>
      <c r="R24" s="14" t="s">
        <v>9</v>
      </c>
      <c r="S24" s="15" t="s">
        <v>10</v>
      </c>
      <c r="T24" s="18" t="s">
        <v>12</v>
      </c>
      <c r="U24" s="13"/>
      <c r="V24" s="14" t="s">
        <v>8</v>
      </c>
      <c r="W24" s="14" t="s">
        <v>9</v>
      </c>
      <c r="X24" s="15" t="s">
        <v>10</v>
      </c>
      <c r="Y24" s="17" t="s">
        <v>12</v>
      </c>
      <c r="Z24" s="13"/>
      <c r="AA24" s="14" t="s">
        <v>8</v>
      </c>
      <c r="AB24" s="14" t="s">
        <v>9</v>
      </c>
      <c r="AC24" s="15" t="s">
        <v>10</v>
      </c>
      <c r="AD24" s="17" t="s">
        <v>12</v>
      </c>
      <c r="AE24" s="13"/>
      <c r="AF24" s="14"/>
      <c r="AG24" s="14"/>
      <c r="AH24" s="15"/>
      <c r="AI24" s="17"/>
    </row>
    <row r="25">
      <c r="A25" s="13" t="str">
        <f>'TECH Parings Chart'!$S3</f>
        <v>Caleb Fong</v>
      </c>
      <c r="B25" s="19">
        <v>38.7</v>
      </c>
      <c r="C25" s="20">
        <f>IF(ISBLANK(B25),,25-RANK(B25,B25:B28)*10-(COUNTIF(B25:B28,B25)-1)*5)</f>
        <v>15</v>
      </c>
      <c r="D25" s="21"/>
      <c r="E25" s="22">
        <f t="shared" ref="E25:E28" si="22">IF(ISBLANK(B25),,B25-30+C25+D25)</f>
        <v>23.7</v>
      </c>
      <c r="F25" s="13" t="str">
        <f>'TECH Parings Chart'!$S12</f>
        <v>Dustin Fries</v>
      </c>
      <c r="G25" s="19">
        <v>9.1</v>
      </c>
      <c r="H25" s="20">
        <f>IF(ISBLANK(G25),,25-RANK(G25,G25:G28)*10-(COUNTIF(G25:G28,G25)-1)*5)</f>
        <v>-15</v>
      </c>
      <c r="I25" s="21"/>
      <c r="J25" s="22">
        <f t="shared" ref="J25:J28" si="23">IF(ISBLANK(G25),,G25-30+H25+I25)</f>
        <v>-35.9</v>
      </c>
      <c r="K25" s="13" t="str">
        <f>'TECH Parings Chart'!$S21</f>
        <v>Dustin Fries</v>
      </c>
      <c r="L25" s="19">
        <v>51.6</v>
      </c>
      <c r="M25" s="20">
        <f>IF(ISBLANK(L25),,25-RANK(L25,L25:L28)*10-(COUNTIF(L25:L28,L25)-1)*5)</f>
        <v>15</v>
      </c>
      <c r="N25" s="21"/>
      <c r="O25" s="22">
        <f t="shared" ref="O25:O28" si="24">IF(ISBLANK(L25),,L25-30+M25+N25)</f>
        <v>36.6</v>
      </c>
      <c r="P25" s="13" t="str">
        <f>'TECH Parings Chart'!$S30</f>
        <v>Adam Korzun</v>
      </c>
      <c r="Q25" s="19">
        <v>47.1</v>
      </c>
      <c r="R25" s="20">
        <f>IF(ISBLANK(Q25),,25-RANK(Q25,Q25:Q28)*10-(COUNTIF(Q25:Q28,Q25)-1)*5)</f>
        <v>15</v>
      </c>
      <c r="S25" s="21"/>
      <c r="T25" s="23">
        <f t="shared" ref="T25:T28" si="25">IF(ISBLANK(Q25),,Q25-30+R25+S25)</f>
        <v>32.1</v>
      </c>
      <c r="U25" s="13" t="str">
        <f>'TECH Parings Chart'!$S39</f>
        <v>Estevan Vega</v>
      </c>
      <c r="V25" s="19">
        <v>27.3</v>
      </c>
      <c r="W25" s="20">
        <f>IF(ISBLANK(V25),,25-RANK(V25,V25:V28)*10-(COUNTIF(V25:V28,V25)-1)*5)</f>
        <v>5</v>
      </c>
      <c r="X25" s="21"/>
      <c r="Y25" s="22">
        <f t="shared" ref="Y25:Y28" si="26">IF(ISBLANK(V25),,V25-30+W25+X25)</f>
        <v>2.3</v>
      </c>
      <c r="Z25" s="13" t="str">
        <f>'TECH Parings Chart'!$S48</f>
        <v>Nathan Giles</v>
      </c>
      <c r="AA25" s="19">
        <v>8.0</v>
      </c>
      <c r="AB25" s="20">
        <f>IF(ISBLANK(AA25),,25-RANK(AA25,AA25:AA28)*10-(COUNTIF(AA25:AA28,AA25)-1)*5)</f>
        <v>-15</v>
      </c>
      <c r="AC25" s="21"/>
      <c r="AD25" s="22">
        <f t="shared" ref="AD25:AD28" si="27">IF(ISBLANK(AA25),,AA25-30+AB25+AC25)</f>
        <v>-37</v>
      </c>
      <c r="AE25" s="13"/>
      <c r="AF25" s="19"/>
      <c r="AG25" s="20"/>
      <c r="AH25" s="21"/>
      <c r="AI25" s="22"/>
    </row>
    <row r="26">
      <c r="A26" s="13" t="str">
        <f>'TECH Parings Chart'!$S4</f>
        <v>Airi</v>
      </c>
      <c r="B26" s="19">
        <v>37.9</v>
      </c>
      <c r="C26" s="20">
        <f>IF(ISBLANK(B25),,25-RANK(B26,B25:B28)*10-(COUNTIF(B25:B28,B26)-1)*5)</f>
        <v>5</v>
      </c>
      <c r="D26" s="21"/>
      <c r="E26" s="22">
        <f t="shared" si="22"/>
        <v>12.9</v>
      </c>
      <c r="F26" s="13" t="str">
        <f>'TECH Parings Chart'!$S13</f>
        <v>Caleb Fong</v>
      </c>
      <c r="G26" s="19">
        <v>47.7</v>
      </c>
      <c r="H26" s="20">
        <f>IF(ISBLANK(G25),,25-RANK(G26,G25:G28)*10-(COUNTIF(G25:G28,G26)-1)*5)</f>
        <v>15</v>
      </c>
      <c r="I26" s="21"/>
      <c r="J26" s="22">
        <f t="shared" si="23"/>
        <v>32.7</v>
      </c>
      <c r="K26" s="13" t="str">
        <f>'TECH Parings Chart'!$S22</f>
        <v>Estevan Vega</v>
      </c>
      <c r="L26" s="19">
        <v>3.8</v>
      </c>
      <c r="M26" s="20">
        <f>IF(ISBLANK(L25),,25-RANK(L26,L25:L28)*10-(COUNTIF(L25:L28,L26)-1)*5)</f>
        <v>-15</v>
      </c>
      <c r="N26" s="21"/>
      <c r="O26" s="22">
        <f t="shared" si="24"/>
        <v>-41.2</v>
      </c>
      <c r="P26" s="13" t="str">
        <f>'TECH Parings Chart'!$S31</f>
        <v>Vinny (Hao) Tran</v>
      </c>
      <c r="Q26" s="19">
        <v>30.8</v>
      </c>
      <c r="R26" s="20">
        <f>IF(ISBLANK(Q25),,25-RANK(Q26,Q25:Q28)*10-(COUNTIF(Q25:Q28,Q26)-1)*5)</f>
        <v>5</v>
      </c>
      <c r="S26" s="21"/>
      <c r="T26" s="23">
        <f t="shared" si="25"/>
        <v>5.8</v>
      </c>
      <c r="U26" s="13" t="str">
        <f>'TECH Parings Chart'!$S40</f>
        <v>Max Suddendorf</v>
      </c>
      <c r="V26" s="19">
        <v>22.2</v>
      </c>
      <c r="W26" s="20">
        <f>IF(ISBLANK(V25),,25-RANK(V26,V25:V28)*10-(COUNTIF(V25:V28,V26)-1)*5)</f>
        <v>-5</v>
      </c>
      <c r="X26" s="21"/>
      <c r="Y26" s="22">
        <f t="shared" si="26"/>
        <v>-12.8</v>
      </c>
      <c r="Z26" s="13" t="str">
        <f>'TECH Parings Chart'!$S49</f>
        <v>Steve Augustin</v>
      </c>
      <c r="AA26" s="19">
        <v>44.3</v>
      </c>
      <c r="AB26" s="20">
        <f>IF(ISBLANK(AA25),,25-RANK(AA26,AA25:AA28)*10-(COUNTIF(AA25:AA28,AA26)-1)*5)</f>
        <v>5</v>
      </c>
      <c r="AC26" s="21"/>
      <c r="AD26" s="22">
        <f t="shared" si="27"/>
        <v>19.3</v>
      </c>
      <c r="AE26" s="13"/>
      <c r="AF26" s="19"/>
      <c r="AG26" s="20"/>
      <c r="AH26" s="21"/>
      <c r="AI26" s="22"/>
    </row>
    <row r="27">
      <c r="A27" s="13" t="str">
        <f>'TECH Parings Chart'!$S5</f>
        <v>Max Suddendorf</v>
      </c>
      <c r="B27" s="19">
        <v>6.6</v>
      </c>
      <c r="C27" s="20">
        <f>IF(ISBLANK(B25),,25-RANK(B27,B25:B28)*10-(COUNTIF(B25:B28,B27)-1)*5)</f>
        <v>-15</v>
      </c>
      <c r="D27" s="21"/>
      <c r="E27" s="22">
        <f t="shared" si="22"/>
        <v>-38.4</v>
      </c>
      <c r="F27" s="13" t="str">
        <f>'TECH Parings Chart'!$S14</f>
        <v>Jingyue Nancy Gao</v>
      </c>
      <c r="G27" s="19">
        <v>26.4</v>
      </c>
      <c r="H27" s="20">
        <f>IF(ISBLANK(G25),,25-RANK(G27,G25:G28)*10-(COUNTIF(G25:G28,G27)-1)*5)</f>
        <v>-5</v>
      </c>
      <c r="I27" s="21"/>
      <c r="J27" s="22">
        <f t="shared" si="23"/>
        <v>-8.6</v>
      </c>
      <c r="K27" s="13" t="str">
        <f>'TECH Parings Chart'!$S23</f>
        <v>Colton Kinman</v>
      </c>
      <c r="L27" s="19">
        <v>40.8</v>
      </c>
      <c r="M27" s="20">
        <f>IF(ISBLANK(L25),,25-RANK(L27,L25:L28)*10-(COUNTIF(L25:L28,L27)-1)*5)</f>
        <v>5</v>
      </c>
      <c r="N27" s="21"/>
      <c r="O27" s="22">
        <f t="shared" si="24"/>
        <v>15.8</v>
      </c>
      <c r="P27" s="13" t="str">
        <f>'TECH Parings Chart'!$S32</f>
        <v>Lucas LaPointe </v>
      </c>
      <c r="Q27" s="19">
        <v>16.5</v>
      </c>
      <c r="R27" s="20">
        <f>IF(ISBLANK(Q25),,25-RANK(Q27,Q25:Q28)*10-(COUNTIF(Q25:Q28,Q27)-1)*5)</f>
        <v>-15</v>
      </c>
      <c r="S27" s="21"/>
      <c r="T27" s="23">
        <f t="shared" si="25"/>
        <v>-28.5</v>
      </c>
      <c r="U27" s="13" t="str">
        <f>'TECH Parings Chart'!$S41</f>
        <v>Michael Thayres</v>
      </c>
      <c r="V27" s="19">
        <v>16.9</v>
      </c>
      <c r="W27" s="20">
        <f>IF(ISBLANK(V25),,25-RANK(V27,V25:V28)*10-(COUNTIF(V25:V28,V27)-1)*5)</f>
        <v>-15</v>
      </c>
      <c r="X27" s="21"/>
      <c r="Y27" s="22">
        <f t="shared" si="26"/>
        <v>-28.1</v>
      </c>
      <c r="Z27" s="13" t="str">
        <f>'TECH Parings Chart'!$S50</f>
        <v>Michael Thayres</v>
      </c>
      <c r="AA27" s="19">
        <v>46.4</v>
      </c>
      <c r="AB27" s="20">
        <f>IF(ISBLANK(AA25),,25-RANK(AA27,AA25:AA28)*10-(COUNTIF(AA25:AA28,AA27)-1)*5)</f>
        <v>15</v>
      </c>
      <c r="AC27" s="21"/>
      <c r="AD27" s="22">
        <f t="shared" si="27"/>
        <v>31.4</v>
      </c>
      <c r="AE27" s="13"/>
      <c r="AF27" s="19"/>
      <c r="AG27" s="20"/>
      <c r="AH27" s="21"/>
      <c r="AI27" s="22"/>
    </row>
    <row r="28">
      <c r="A28" s="13" t="str">
        <f>'TECH Parings Chart'!$S6</f>
        <v>Tucker Dowell</v>
      </c>
      <c r="B28" s="19">
        <v>36.8</v>
      </c>
      <c r="C28" s="20">
        <f>IF(ISBLANK(B25),,25-RANK(B28,B25:B28)*10-(COUNTIF(B25:B28,B28)-1)*5)</f>
        <v>-5</v>
      </c>
      <c r="D28" s="21"/>
      <c r="E28" s="22">
        <f t="shared" si="22"/>
        <v>1.8</v>
      </c>
      <c r="F28" s="13" t="str">
        <f>'TECH Parings Chart'!$S15</f>
        <v>Melissa Feng</v>
      </c>
      <c r="G28" s="19">
        <v>36.8</v>
      </c>
      <c r="H28" s="20">
        <f>IF(ISBLANK(G25),,25-RANK(G28,G25:G28)*10-(COUNTIF(G25:G28,G28)-1)*5)</f>
        <v>5</v>
      </c>
      <c r="I28" s="21"/>
      <c r="J28" s="22">
        <f t="shared" si="23"/>
        <v>11.8</v>
      </c>
      <c r="K28" s="13" t="str">
        <f>'TECH Parings Chart'!$S24</f>
        <v>Kayla Costa</v>
      </c>
      <c r="L28" s="19">
        <v>23.8</v>
      </c>
      <c r="M28" s="20">
        <f>IF(ISBLANK(L25),,25-RANK(L28,L25:L28)*10-(COUNTIF(L25:L28,L28)-1)*5)</f>
        <v>-5</v>
      </c>
      <c r="N28" s="21"/>
      <c r="O28" s="22">
        <f t="shared" si="24"/>
        <v>-11.2</v>
      </c>
      <c r="P28" s="13" t="str">
        <f>'TECH Parings Chart'!$S33</f>
        <v>Michael Thayres</v>
      </c>
      <c r="Q28" s="19">
        <v>25.6</v>
      </c>
      <c r="R28" s="20">
        <f>IF(ISBLANK(Q25),,25-RANK(Q28,Q25:Q28)*10-(COUNTIF(Q25:Q28,Q28)-1)*5)</f>
        <v>-5</v>
      </c>
      <c r="S28" s="21"/>
      <c r="T28" s="23">
        <f t="shared" si="25"/>
        <v>-9.4</v>
      </c>
      <c r="U28" s="13" t="str">
        <f>'TECH Parings Chart'!$S42</f>
        <v>Kayla Costa</v>
      </c>
      <c r="V28" s="19">
        <v>53.6</v>
      </c>
      <c r="W28" s="20">
        <f>IF(ISBLANK(V25),,25-RANK(V28,V25:V28)*10-(COUNTIF(V25:V28,V28)-1)*5)</f>
        <v>15</v>
      </c>
      <c r="X28" s="21"/>
      <c r="Y28" s="22">
        <f t="shared" si="26"/>
        <v>38.6</v>
      </c>
      <c r="Z28" s="13" t="str">
        <f>'TECH Parings Chart'!$S51</f>
        <v>Rowen Darrell</v>
      </c>
      <c r="AA28" s="19">
        <v>21.3</v>
      </c>
      <c r="AB28" s="20">
        <f>IF(ISBLANK(AA25),,25-RANK(AA28,AA25:AA28)*10-(COUNTIF(AA25:AA28,AA28)-1)*5)</f>
        <v>-5</v>
      </c>
      <c r="AC28" s="25">
        <v>-20.0</v>
      </c>
      <c r="AD28" s="22">
        <f t="shared" si="27"/>
        <v>-33.7</v>
      </c>
      <c r="AE28" s="13"/>
      <c r="AF28" s="19"/>
      <c r="AG28" s="20"/>
      <c r="AH28" s="25"/>
      <c r="AI28" s="22"/>
    </row>
    <row r="29">
      <c r="A29" s="24" t="s">
        <v>16</v>
      </c>
      <c r="B29" s="13">
        <f>SUM(B25:B28)-120</f>
        <v>0</v>
      </c>
      <c r="C29" s="13"/>
      <c r="D29" s="13"/>
      <c r="E29" s="22"/>
      <c r="F29" s="24" t="s">
        <v>16</v>
      </c>
      <c r="G29" s="13">
        <f>SUM(G25:G28)-120</f>
        <v>0</v>
      </c>
      <c r="H29" s="13"/>
      <c r="I29" s="13"/>
      <c r="J29" s="22"/>
      <c r="K29" s="24" t="s">
        <v>16</v>
      </c>
      <c r="L29" s="13">
        <f>SUM(L25:L28)-120</f>
        <v>0</v>
      </c>
      <c r="M29" s="13"/>
      <c r="N29" s="13"/>
      <c r="O29" s="22"/>
      <c r="P29" s="24" t="s">
        <v>16</v>
      </c>
      <c r="Q29" s="13">
        <f>SUM(Q25:Q28)-120</f>
        <v>0</v>
      </c>
      <c r="R29" s="13"/>
      <c r="S29" s="13"/>
      <c r="T29" s="23"/>
      <c r="U29" s="24" t="s">
        <v>16</v>
      </c>
      <c r="V29" s="13">
        <f>SUM(V25:V28)-120</f>
        <v>0</v>
      </c>
      <c r="W29" s="13"/>
      <c r="X29" s="13"/>
      <c r="Y29" s="22"/>
      <c r="Z29" s="24" t="s">
        <v>16</v>
      </c>
      <c r="AA29" s="13">
        <f>SUM(AA25:AA28)-120</f>
        <v>0</v>
      </c>
      <c r="AB29" s="13"/>
      <c r="AC29" s="13"/>
      <c r="AD29" s="22"/>
      <c r="AE29" s="24"/>
      <c r="AF29" s="13"/>
      <c r="AG29" s="13"/>
      <c r="AH29" s="13"/>
      <c r="AI29" s="22"/>
    </row>
    <row r="30">
      <c r="A30" s="7" t="s">
        <v>25</v>
      </c>
      <c r="B30" s="8"/>
      <c r="C30" s="9"/>
      <c r="D30" s="9"/>
      <c r="E30" s="10"/>
      <c r="F30" s="7" t="s">
        <v>25</v>
      </c>
      <c r="G30" s="8"/>
      <c r="H30" s="9"/>
      <c r="I30" s="9"/>
      <c r="J30" s="10"/>
      <c r="K30" s="11" t="s">
        <v>25</v>
      </c>
      <c r="L30" s="8"/>
      <c r="M30" s="9"/>
      <c r="N30" s="9"/>
      <c r="O30" s="10"/>
      <c r="P30" s="11" t="s">
        <v>25</v>
      </c>
      <c r="Q30" s="8"/>
      <c r="R30" s="9"/>
      <c r="S30" s="9"/>
      <c r="T30" s="12"/>
      <c r="U30" s="11" t="s">
        <v>25</v>
      </c>
      <c r="V30" s="8"/>
      <c r="W30" s="9"/>
      <c r="X30" s="9"/>
      <c r="Y30" s="10"/>
      <c r="Z30" s="11" t="s">
        <v>25</v>
      </c>
      <c r="AA30" s="8"/>
      <c r="AB30" s="9"/>
      <c r="AC30" s="9"/>
      <c r="AD30" s="10"/>
      <c r="AE30" s="11"/>
      <c r="AF30" s="8"/>
      <c r="AG30" s="9"/>
      <c r="AH30" s="9"/>
      <c r="AI30" s="10"/>
    </row>
    <row r="31">
      <c r="A31" s="13"/>
      <c r="B31" s="14" t="s">
        <v>8</v>
      </c>
      <c r="C31" s="14" t="s">
        <v>9</v>
      </c>
      <c r="D31" s="15" t="s">
        <v>10</v>
      </c>
      <c r="E31" s="16" t="s">
        <v>11</v>
      </c>
      <c r="F31" s="13"/>
      <c r="G31" s="14" t="s">
        <v>8</v>
      </c>
      <c r="H31" s="14" t="s">
        <v>9</v>
      </c>
      <c r="I31" s="15" t="s">
        <v>10</v>
      </c>
      <c r="J31" s="17" t="s">
        <v>12</v>
      </c>
      <c r="K31" s="13"/>
      <c r="L31" s="14" t="s">
        <v>8</v>
      </c>
      <c r="M31" s="14" t="s">
        <v>9</v>
      </c>
      <c r="N31" s="15" t="s">
        <v>10</v>
      </c>
      <c r="O31" s="17" t="s">
        <v>12</v>
      </c>
      <c r="P31" s="13"/>
      <c r="Q31" s="14" t="s">
        <v>8</v>
      </c>
      <c r="R31" s="14" t="s">
        <v>9</v>
      </c>
      <c r="S31" s="15" t="s">
        <v>10</v>
      </c>
      <c r="T31" s="18" t="s">
        <v>12</v>
      </c>
      <c r="U31" s="13"/>
      <c r="V31" s="14" t="s">
        <v>8</v>
      </c>
      <c r="W31" s="14" t="s">
        <v>9</v>
      </c>
      <c r="X31" s="15" t="s">
        <v>10</v>
      </c>
      <c r="Y31" s="17" t="s">
        <v>12</v>
      </c>
      <c r="Z31" s="13"/>
      <c r="AA31" s="14" t="s">
        <v>8</v>
      </c>
      <c r="AB31" s="14" t="s">
        <v>9</v>
      </c>
      <c r="AC31" s="15" t="s">
        <v>10</v>
      </c>
      <c r="AD31" s="17" t="s">
        <v>12</v>
      </c>
      <c r="AE31" s="13"/>
      <c r="AF31" s="14"/>
      <c r="AG31" s="14"/>
      <c r="AH31" s="15"/>
      <c r="AI31" s="17"/>
    </row>
    <row r="32">
      <c r="A32" s="13" t="str">
        <f>'TECH Parings Chart'!$T3</f>
        <v>Joshua Carbonneau</v>
      </c>
      <c r="B32" s="19">
        <v>15.4</v>
      </c>
      <c r="C32" s="20">
        <f>IF(ISBLANK(B32),,25-RANK(B32,B32:B35)*10-(COUNTIF(B32:B35,B32)-1)*5)</f>
        <v>-15</v>
      </c>
      <c r="D32" s="21"/>
      <c r="E32" s="22">
        <f t="shared" ref="E32:E35" si="28">IF(ISBLANK(B32),,B32-30+C32+D32)</f>
        <v>-29.6</v>
      </c>
      <c r="F32" s="13" t="str">
        <f>'TECH Parings Chart'!$T12</f>
        <v>Airi</v>
      </c>
      <c r="G32" s="19">
        <v>34.9</v>
      </c>
      <c r="H32" s="20">
        <f>IF(ISBLANK(G32),,25-RANK(G32,G32:G35)*10-(COUNTIF(G32:G35,G32)-1)*5)</f>
        <v>15</v>
      </c>
      <c r="I32" s="21"/>
      <c r="J32" s="22">
        <f t="shared" ref="J32:J35" si="29">IF(ISBLANK(G32),,G32-30+H32+I32)</f>
        <v>19.9</v>
      </c>
      <c r="K32" s="13" t="str">
        <f>'TECH Parings Chart'!$T21</f>
        <v>Nathan Giles</v>
      </c>
      <c r="L32" s="19">
        <v>28.4</v>
      </c>
      <c r="M32" s="20">
        <f>IF(ISBLANK(L32),,25-RANK(L32,L32:L35)*10-(COUNTIF(L32:L35,L32)-1)*5)</f>
        <v>5</v>
      </c>
      <c r="N32" s="21"/>
      <c r="O32" s="22">
        <f t="shared" ref="O32:O35" si="30">IF(ISBLANK(L32),,L32-30+M32+N32)</f>
        <v>3.4</v>
      </c>
      <c r="P32" s="13" t="str">
        <f>'TECH Parings Chart'!$T30</f>
        <v>Airi</v>
      </c>
      <c r="Q32" s="19">
        <v>5.6</v>
      </c>
      <c r="R32" s="20">
        <f>IF(ISBLANK(Q32),,25-RANK(Q32,Q32:Q35)*10-(COUNTIF(Q32:Q35,Q32)-1)*5)</f>
        <v>-15</v>
      </c>
      <c r="S32" s="21"/>
      <c r="T32" s="23">
        <f t="shared" ref="T32:T35" si="31">IF(ISBLANK(Q32),,Q32-30+R32+S32)</f>
        <v>-39.4</v>
      </c>
      <c r="U32" s="13" t="str">
        <f>'TECH Parings Chart'!$T39</f>
        <v>Airi</v>
      </c>
      <c r="V32" s="19">
        <v>28.6</v>
      </c>
      <c r="W32" s="20">
        <f>IF(ISBLANK(V32),,25-RANK(V32,V32:V35)*10-(COUNTIF(V32:V35,V32)-1)*5)</f>
        <v>5</v>
      </c>
      <c r="X32" s="21"/>
      <c r="Y32" s="22">
        <f t="shared" ref="Y32:Y35" si="32">IF(ISBLANK(V32),,V32-30+W32+X32)</f>
        <v>3.6</v>
      </c>
      <c r="Z32" s="13" t="str">
        <f>'TECH Parings Chart'!$T48</f>
        <v>Jingyue Nancy Gao</v>
      </c>
      <c r="AA32" s="19">
        <v>37.9</v>
      </c>
      <c r="AB32" s="20">
        <f>IF(ISBLANK(AA32),,25-RANK(AA32,AA32:AA35)*10-(COUNTIF(AA32:AA35,AA32)-1)*5)</f>
        <v>5</v>
      </c>
      <c r="AC32" s="21"/>
      <c r="AD32" s="22">
        <f t="shared" ref="AD32:AD35" si="33">IF(ISBLANK(AA32),,AA32-30+AB32+AC32)</f>
        <v>12.9</v>
      </c>
      <c r="AE32" s="13"/>
      <c r="AF32" s="19"/>
      <c r="AG32" s="20"/>
      <c r="AH32" s="21"/>
      <c r="AI32" s="22"/>
    </row>
    <row r="33">
      <c r="A33" s="13" t="str">
        <f>'TECH Parings Chart'!$T4</f>
        <v>Vinny (Hao) Tran</v>
      </c>
      <c r="B33" s="19">
        <v>37.8</v>
      </c>
      <c r="C33" s="20">
        <f>IF(ISBLANK(B32),,25-RANK(B33,B32:B35)*10-(COUNTIF(B32:B35,B33)-1)*5)</f>
        <v>5</v>
      </c>
      <c r="D33" s="21"/>
      <c r="E33" s="22">
        <f t="shared" si="28"/>
        <v>12.8</v>
      </c>
      <c r="F33" s="13" t="str">
        <f>'TECH Parings Chart'!$T13</f>
        <v>Claire Pozniak</v>
      </c>
      <c r="G33" s="19">
        <v>28.4</v>
      </c>
      <c r="H33" s="20">
        <f>IF(ISBLANK(G32),,25-RANK(G33,G32:G35)*10-(COUNTIF(G32:G35,G33)-1)*5)</f>
        <v>-5</v>
      </c>
      <c r="I33" s="21"/>
      <c r="J33" s="22">
        <f t="shared" si="29"/>
        <v>-6.6</v>
      </c>
      <c r="K33" s="13" t="str">
        <f>'TECH Parings Chart'!$T22</f>
        <v>Joshua Carbonneau</v>
      </c>
      <c r="L33" s="19">
        <v>14.8</v>
      </c>
      <c r="M33" s="20">
        <f>IF(ISBLANK(L32),,25-RANK(L33,L32:L35)*10-(COUNTIF(L32:L35,L33)-1)*5)</f>
        <v>-15</v>
      </c>
      <c r="N33" s="21"/>
      <c r="O33" s="22">
        <f t="shared" si="30"/>
        <v>-30.2</v>
      </c>
      <c r="P33" s="13" t="str">
        <f>'TECH Parings Chart'!$T31</f>
        <v>Michael McLeod</v>
      </c>
      <c r="Q33" s="19">
        <v>53.5</v>
      </c>
      <c r="R33" s="20">
        <f>IF(ISBLANK(Q32),,25-RANK(Q33,Q32:Q35)*10-(COUNTIF(Q32:Q35,Q33)-1)*5)</f>
        <v>15</v>
      </c>
      <c r="S33" s="21"/>
      <c r="T33" s="23">
        <f t="shared" si="31"/>
        <v>38.5</v>
      </c>
      <c r="U33" s="13" t="str">
        <f>'TECH Parings Chart'!$T40</f>
        <v>Steve Augustin</v>
      </c>
      <c r="V33" s="19">
        <v>27.7</v>
      </c>
      <c r="W33" s="20">
        <f>IF(ISBLANK(V32),,25-RANK(V33,V32:V35)*10-(COUNTIF(V32:V35,V33)-1)*5)</f>
        <v>-10</v>
      </c>
      <c r="X33" s="21"/>
      <c r="Y33" s="22">
        <f t="shared" si="32"/>
        <v>-12.3</v>
      </c>
      <c r="Z33" s="13" t="str">
        <f>'TECH Parings Chart'!$T49</f>
        <v>Claire Pozniak</v>
      </c>
      <c r="AA33" s="19">
        <v>39.0</v>
      </c>
      <c r="AB33" s="20">
        <f>IF(ISBLANK(AA32),,25-RANK(AA33,AA32:AA35)*10-(COUNTIF(AA32:AA35,AA33)-1)*5)</f>
        <v>15</v>
      </c>
      <c r="AC33" s="21"/>
      <c r="AD33" s="22">
        <f t="shared" si="33"/>
        <v>24</v>
      </c>
      <c r="AE33" s="13"/>
      <c r="AF33" s="19"/>
      <c r="AG33" s="20"/>
      <c r="AH33" s="21"/>
      <c r="AI33" s="22"/>
    </row>
    <row r="34">
      <c r="A34" s="13" t="str">
        <f>'TECH Parings Chart'!$T5</f>
        <v>Allen Zhang</v>
      </c>
      <c r="B34" s="19">
        <v>22.4</v>
      </c>
      <c r="C34" s="20">
        <f>IF(ISBLANK(B32),,25-RANK(B34,B32:B35)*10-(COUNTIF(B32:B35,B34)-1)*5)</f>
        <v>-5</v>
      </c>
      <c r="D34" s="21"/>
      <c r="E34" s="22">
        <f t="shared" si="28"/>
        <v>-12.6</v>
      </c>
      <c r="F34" s="13" t="str">
        <f>'TECH Parings Chart'!$T14</f>
        <v>Michael Thayres</v>
      </c>
      <c r="G34" s="19">
        <v>27.9</v>
      </c>
      <c r="H34" s="20">
        <f>IF(ISBLANK(G32),,25-RANK(G34,G32:G35)*10-(COUNTIF(G32:G35,G34)-1)*5)</f>
        <v>-15</v>
      </c>
      <c r="I34" s="21"/>
      <c r="J34" s="22">
        <f t="shared" si="29"/>
        <v>-17.1</v>
      </c>
      <c r="K34" s="13" t="str">
        <f>'TECH Parings Chart'!$T23</f>
        <v>Benjamin Zayac</v>
      </c>
      <c r="L34" s="19">
        <v>50.1</v>
      </c>
      <c r="M34" s="20">
        <f>IF(ISBLANK(L32),,25-RANK(L34,L32:L35)*10-(COUNTIF(L32:L35,L34)-1)*5)</f>
        <v>15</v>
      </c>
      <c r="N34" s="21"/>
      <c r="O34" s="22">
        <f t="shared" si="30"/>
        <v>35.1</v>
      </c>
      <c r="P34" s="13" t="str">
        <f>'TECH Parings Chart'!$T32</f>
        <v>Allen Zhang</v>
      </c>
      <c r="Q34" s="19">
        <v>35.4</v>
      </c>
      <c r="R34" s="20">
        <f>IF(ISBLANK(Q32),,25-RANK(Q34,Q32:Q35)*10-(COUNTIF(Q32:Q35,Q34)-1)*5)</f>
        <v>5</v>
      </c>
      <c r="S34" s="21"/>
      <c r="T34" s="23">
        <f t="shared" si="31"/>
        <v>10.4</v>
      </c>
      <c r="U34" s="13" t="str">
        <f>'TECH Parings Chart'!$T41</f>
        <v>Joshua Carbonneau</v>
      </c>
      <c r="V34" s="19">
        <v>27.7</v>
      </c>
      <c r="W34" s="20">
        <f>IF(ISBLANK(V32),,25-RANK(V34,V32:V35)*10-(COUNTIF(V32:V35,V34)-1)*5)</f>
        <v>-10</v>
      </c>
      <c r="X34" s="21"/>
      <c r="Y34" s="22">
        <f t="shared" si="32"/>
        <v>-12.3</v>
      </c>
      <c r="Z34" s="13" t="str">
        <f>'TECH Parings Chart'!$T50</f>
        <v>Benjamin Zayac</v>
      </c>
      <c r="AA34" s="19">
        <v>33.5</v>
      </c>
      <c r="AB34" s="20">
        <f>IF(ISBLANK(AA32),,25-RANK(AA34,AA32:AA35)*10-(COUNTIF(AA32:AA35,AA34)-1)*5)</f>
        <v>-5</v>
      </c>
      <c r="AC34" s="21"/>
      <c r="AD34" s="22">
        <f t="shared" si="33"/>
        <v>-1.5</v>
      </c>
      <c r="AE34" s="13"/>
      <c r="AF34" s="19"/>
      <c r="AG34" s="20"/>
      <c r="AH34" s="21"/>
      <c r="AI34" s="22"/>
    </row>
    <row r="35">
      <c r="A35" s="13" t="str">
        <f>'TECH Parings Chart'!$T6</f>
        <v>Melissa Feng</v>
      </c>
      <c r="B35" s="19">
        <v>44.4</v>
      </c>
      <c r="C35" s="20">
        <f>IF(ISBLANK(B32),,25-RANK(B35,B32:B35)*10-(COUNTIF(B32:B35,B35)-1)*5)</f>
        <v>15</v>
      </c>
      <c r="D35" s="21"/>
      <c r="E35" s="22">
        <f t="shared" si="28"/>
        <v>29.4</v>
      </c>
      <c r="F35" s="13" t="str">
        <f>'TECH Parings Chart'!$T15</f>
        <v>TJ Condon</v>
      </c>
      <c r="G35" s="19">
        <v>28.8</v>
      </c>
      <c r="H35" s="20">
        <f>IF(ISBLANK(G32),,25-RANK(G35,G32:G35)*10-(COUNTIF(G32:G35,G35)-1)*5)</f>
        <v>5</v>
      </c>
      <c r="I35" s="21"/>
      <c r="J35" s="22">
        <f t="shared" si="29"/>
        <v>3.8</v>
      </c>
      <c r="K35" s="13" t="str">
        <f>'TECH Parings Chart'!$T24</f>
        <v>Sarah Allen</v>
      </c>
      <c r="L35" s="19">
        <v>26.7</v>
      </c>
      <c r="M35" s="20">
        <f>IF(ISBLANK(L32),,25-RANK(L35,L32:L35)*10-(COUNTIF(L32:L35,L35)-1)*5)</f>
        <v>-5</v>
      </c>
      <c r="N35" s="21"/>
      <c r="O35" s="22">
        <f t="shared" si="30"/>
        <v>-8.3</v>
      </c>
      <c r="P35" s="13" t="str">
        <f>'TECH Parings Chart'!$T33</f>
        <v>Kayla Costa</v>
      </c>
      <c r="Q35" s="19">
        <v>25.5</v>
      </c>
      <c r="R35" s="20">
        <f>IF(ISBLANK(Q32),,25-RANK(Q35,Q32:Q35)*10-(COUNTIF(Q32:Q35,Q35)-1)*5)</f>
        <v>-5</v>
      </c>
      <c r="S35" s="21"/>
      <c r="T35" s="23">
        <f t="shared" si="31"/>
        <v>-9.5</v>
      </c>
      <c r="U35" s="13" t="str">
        <f>'TECH Parings Chart'!$T42</f>
        <v>Melissa Feng</v>
      </c>
      <c r="V35" s="19">
        <v>36.0</v>
      </c>
      <c r="W35" s="20">
        <f>IF(ISBLANK(V32),,25-RANK(V35,V32:V35)*10-(COUNTIF(V32:V35,V35)-1)*5)</f>
        <v>15</v>
      </c>
      <c r="X35" s="21"/>
      <c r="Y35" s="22">
        <f t="shared" si="32"/>
        <v>21</v>
      </c>
      <c r="Z35" s="13" t="str">
        <f>'TECH Parings Chart'!$T51</f>
        <v>Colton Kinman</v>
      </c>
      <c r="AA35" s="19">
        <v>9.6</v>
      </c>
      <c r="AB35" s="20">
        <f>IF(ISBLANK(AA32),,25-RANK(AA35,AA32:AA35)*10-(COUNTIF(AA32:AA35,AA35)-1)*5)</f>
        <v>-15</v>
      </c>
      <c r="AC35" s="21"/>
      <c r="AD35" s="22">
        <f t="shared" si="33"/>
        <v>-35.4</v>
      </c>
      <c r="AE35" s="13"/>
      <c r="AF35" s="19"/>
      <c r="AG35" s="20"/>
      <c r="AH35" s="21"/>
      <c r="AI35" s="22"/>
    </row>
    <row r="36">
      <c r="A36" s="24" t="s">
        <v>16</v>
      </c>
      <c r="B36" s="13">
        <f>SUM(B32:B35)-120</f>
        <v>0</v>
      </c>
      <c r="C36" s="13"/>
      <c r="D36" s="13"/>
      <c r="E36" s="22"/>
      <c r="F36" s="24" t="s">
        <v>16</v>
      </c>
      <c r="G36" s="13">
        <f>SUM(G32:G35)-120</f>
        <v>0</v>
      </c>
      <c r="H36" s="13"/>
      <c r="I36" s="13"/>
      <c r="J36" s="22"/>
      <c r="K36" s="24" t="s">
        <v>16</v>
      </c>
      <c r="L36" s="13">
        <f>SUM(L32:L35)-120</f>
        <v>0</v>
      </c>
      <c r="M36" s="13"/>
      <c r="N36" s="13"/>
      <c r="O36" s="22"/>
      <c r="P36" s="24" t="s">
        <v>16</v>
      </c>
      <c r="Q36" s="13">
        <f>SUM(Q32:Q35)-120</f>
        <v>0</v>
      </c>
      <c r="R36" s="13"/>
      <c r="S36" s="13"/>
      <c r="T36" s="23"/>
      <c r="U36" s="24" t="s">
        <v>16</v>
      </c>
      <c r="V36" s="13">
        <f>SUM(V32:V35)-120</f>
        <v>0</v>
      </c>
      <c r="W36" s="13"/>
      <c r="X36" s="13"/>
      <c r="Y36" s="22"/>
      <c r="Z36" s="24" t="s">
        <v>16</v>
      </c>
      <c r="AA36" s="13">
        <f>SUM(AA32:AA35)-120</f>
        <v>0</v>
      </c>
      <c r="AB36" s="13"/>
      <c r="AC36" s="13"/>
      <c r="AD36" s="22"/>
      <c r="AE36" s="24"/>
      <c r="AF36" s="13"/>
      <c r="AG36" s="13"/>
      <c r="AH36" s="13"/>
      <c r="AI36" s="22"/>
    </row>
    <row r="37">
      <c r="A37" s="7" t="s">
        <v>26</v>
      </c>
      <c r="B37" s="8"/>
      <c r="C37" s="9"/>
      <c r="D37" s="9"/>
      <c r="E37" s="10"/>
      <c r="F37" s="7" t="s">
        <v>26</v>
      </c>
      <c r="G37" s="8"/>
      <c r="H37" s="9"/>
      <c r="I37" s="9"/>
      <c r="J37" s="10"/>
      <c r="K37" s="11" t="s">
        <v>26</v>
      </c>
      <c r="L37" s="8"/>
      <c r="M37" s="9"/>
      <c r="N37" s="9"/>
      <c r="O37" s="10"/>
      <c r="P37" s="11" t="s">
        <v>26</v>
      </c>
      <c r="Q37" s="8"/>
      <c r="R37" s="9"/>
      <c r="S37" s="9"/>
      <c r="T37" s="12"/>
      <c r="U37" s="11" t="s">
        <v>26</v>
      </c>
      <c r="V37" s="8"/>
      <c r="W37" s="9"/>
      <c r="X37" s="9"/>
      <c r="Y37" s="10"/>
      <c r="Z37" s="11" t="s">
        <v>26</v>
      </c>
      <c r="AA37" s="8"/>
      <c r="AB37" s="9"/>
      <c r="AC37" s="9"/>
      <c r="AD37" s="10"/>
      <c r="AE37" s="11"/>
      <c r="AF37" s="8"/>
      <c r="AG37" s="9"/>
      <c r="AH37" s="9"/>
      <c r="AI37" s="10"/>
    </row>
    <row r="38">
      <c r="A38" s="13"/>
      <c r="B38" s="14" t="s">
        <v>8</v>
      </c>
      <c r="C38" s="14" t="s">
        <v>9</v>
      </c>
      <c r="D38" s="15" t="s">
        <v>10</v>
      </c>
      <c r="E38" s="16" t="s">
        <v>11</v>
      </c>
      <c r="F38" s="13"/>
      <c r="G38" s="14" t="s">
        <v>8</v>
      </c>
      <c r="H38" s="14" t="s">
        <v>9</v>
      </c>
      <c r="I38" s="15" t="s">
        <v>10</v>
      </c>
      <c r="J38" s="17" t="s">
        <v>12</v>
      </c>
      <c r="K38" s="13"/>
      <c r="L38" s="14" t="s">
        <v>8</v>
      </c>
      <c r="M38" s="14" t="s">
        <v>9</v>
      </c>
      <c r="N38" s="15" t="s">
        <v>10</v>
      </c>
      <c r="O38" s="17" t="s">
        <v>12</v>
      </c>
      <c r="P38" s="13"/>
      <c r="Q38" s="14" t="s">
        <v>8</v>
      </c>
      <c r="R38" s="14" t="s">
        <v>9</v>
      </c>
      <c r="S38" s="15" t="s">
        <v>10</v>
      </c>
      <c r="T38" s="18" t="s">
        <v>12</v>
      </c>
      <c r="U38" s="13"/>
      <c r="V38" s="14" t="s">
        <v>8</v>
      </c>
      <c r="W38" s="14" t="s">
        <v>9</v>
      </c>
      <c r="X38" s="15" t="s">
        <v>10</v>
      </c>
      <c r="Y38" s="17" t="s">
        <v>12</v>
      </c>
      <c r="Z38" s="13"/>
      <c r="AA38" s="14" t="s">
        <v>8</v>
      </c>
      <c r="AB38" s="14" t="s">
        <v>9</v>
      </c>
      <c r="AC38" s="15" t="s">
        <v>10</v>
      </c>
      <c r="AD38" s="17" t="s">
        <v>12</v>
      </c>
      <c r="AE38" s="13"/>
      <c r="AF38" s="14"/>
      <c r="AG38" s="14"/>
      <c r="AH38" s="15"/>
      <c r="AI38" s="17"/>
    </row>
    <row r="39">
      <c r="A39" s="13" t="str">
        <f>'TECH Parings Chart'!$U3</f>
        <v>Estevan Vega</v>
      </c>
      <c r="B39" s="19">
        <v>31.2</v>
      </c>
      <c r="C39" s="20">
        <f>IF(ISBLANK(B39),,25-RANK(B39,B39:B42)*10-(COUNTIF(B39:B42,B39)-1)*5)</f>
        <v>5</v>
      </c>
      <c r="D39" s="21"/>
      <c r="E39" s="22">
        <f t="shared" ref="E39:E42" si="34">IF(ISBLANK(B39),,B39-30+C39+D39)</f>
        <v>6.2</v>
      </c>
      <c r="F39" s="13" t="str">
        <f>'TECH Parings Chart'!$U12</f>
        <v>Allen Zhang</v>
      </c>
      <c r="G39" s="19">
        <v>44.2</v>
      </c>
      <c r="H39" s="20">
        <f>IF(ISBLANK(G39),,25-RANK(G39,G39:G42)*10-(COUNTIF(G39:G42,G39)-1)*5)</f>
        <v>15</v>
      </c>
      <c r="I39" s="21"/>
      <c r="J39" s="22">
        <f t="shared" ref="J39:J42" si="35">IF(ISBLANK(G39),,G39-30+H39+I39)</f>
        <v>29.2</v>
      </c>
      <c r="K39" s="13" t="str">
        <f>'TECH Parings Chart'!$U21</f>
        <v>Adam Korzun</v>
      </c>
      <c r="L39" s="19">
        <v>7.3</v>
      </c>
      <c r="M39" s="20">
        <f>IF(ISBLANK(L39),,25-RANK(L39,L39:L42)*10-(COUNTIF(L39:L42,L39)-1)*5)</f>
        <v>-15</v>
      </c>
      <c r="N39" s="21"/>
      <c r="O39" s="22">
        <f t="shared" ref="O39:O42" si="36">IF(ISBLANK(L39),,L39-30+M39+N39)</f>
        <v>-37.7</v>
      </c>
      <c r="P39" s="13" t="str">
        <f>'TECH Parings Chart'!$U30</f>
        <v>Dustin Fries</v>
      </c>
      <c r="Q39" s="19">
        <v>29.4</v>
      </c>
      <c r="R39" s="20">
        <f>IF(ISBLANK(Q39),,25-RANK(Q39,Q39:Q42)*10-(COUNTIF(Q39:Q42,Q39)-1)*5)</f>
        <v>-5</v>
      </c>
      <c r="S39" s="21"/>
      <c r="T39" s="23">
        <f t="shared" ref="T39:T42" si="37">IF(ISBLANK(Q39),,Q39-30+R39+S39)</f>
        <v>-5.6</v>
      </c>
      <c r="U39" s="13" t="str">
        <f>'TECH Parings Chart'!$U39</f>
        <v>Nathan Giles</v>
      </c>
      <c r="V39" s="19">
        <v>33.7</v>
      </c>
      <c r="W39" s="20">
        <f>IF(ISBLANK(V39),,25-RANK(V39,V39:V42)*10-(COUNTIF(V39:V42,V39)-1)*5)</f>
        <v>5</v>
      </c>
      <c r="X39" s="21"/>
      <c r="Y39" s="22">
        <f t="shared" ref="Y39:Y42" si="38">IF(ISBLANK(V39),,V39-30+W39+X39)</f>
        <v>8.7</v>
      </c>
      <c r="Z39" s="13" t="str">
        <f>'TECH Parings Chart'!$U48</f>
        <v>Estevan Vega</v>
      </c>
      <c r="AA39" s="19">
        <v>39.8</v>
      </c>
      <c r="AB39" s="20">
        <f>IF(ISBLANK(AA39),,25-RANK(AA39,AA39:AA42)*10-(COUNTIF(AA39:AA42,AA39)-1)*5)</f>
        <v>5</v>
      </c>
      <c r="AC39" s="21"/>
      <c r="AD39" s="22">
        <f t="shared" ref="AD39:AD42" si="39">IF(ISBLANK(AA39),,AA39-30+AB39+AC39)</f>
        <v>14.8</v>
      </c>
      <c r="AE39" s="13"/>
      <c r="AF39" s="19"/>
      <c r="AG39" s="20"/>
      <c r="AH39" s="21"/>
      <c r="AI39" s="22"/>
    </row>
    <row r="40">
      <c r="A40" s="13" t="str">
        <f>'TECH Parings Chart'!$U4</f>
        <v>Pio Yoon</v>
      </c>
      <c r="B40" s="19">
        <v>39.5</v>
      </c>
      <c r="C40" s="20">
        <f>IF(ISBLANK(B39),,25-RANK(B40,B39:B42)*10-(COUNTIF(B39:B42,B40)-1)*5)</f>
        <v>15</v>
      </c>
      <c r="D40" s="21"/>
      <c r="E40" s="22">
        <f t="shared" si="34"/>
        <v>24.5</v>
      </c>
      <c r="F40" s="13" t="str">
        <f>'TECH Parings Chart'!$U13</f>
        <v>Lucas LaPointe </v>
      </c>
      <c r="G40" s="19">
        <v>32.8</v>
      </c>
      <c r="H40" s="20">
        <f>IF(ISBLANK(G39),,25-RANK(G40,G39:G42)*10-(COUNTIF(G39:G42,G40)-1)*5)</f>
        <v>5</v>
      </c>
      <c r="I40" s="21"/>
      <c r="J40" s="22">
        <f t="shared" si="35"/>
        <v>7.8</v>
      </c>
      <c r="K40" s="13" t="str">
        <f>'TECH Parings Chart'!$U22</f>
        <v>Claire Pozniak</v>
      </c>
      <c r="L40" s="19">
        <v>34.3</v>
      </c>
      <c r="M40" s="20">
        <f>IF(ISBLANK(L39),,25-RANK(L40,L39:L42)*10-(COUNTIF(L39:L42,L40)-1)*5)</f>
        <v>-5</v>
      </c>
      <c r="N40" s="21"/>
      <c r="O40" s="22">
        <f t="shared" si="36"/>
        <v>-0.7</v>
      </c>
      <c r="P40" s="13" t="str">
        <f>'TECH Parings Chart'!$U31</f>
        <v>Eric Medina</v>
      </c>
      <c r="Q40" s="19">
        <v>22.9</v>
      </c>
      <c r="R40" s="20">
        <f>IF(ISBLANK(Q39),,25-RANK(Q40,Q39:Q42)*10-(COUNTIF(Q39:Q42,Q40)-1)*5)</f>
        <v>-15</v>
      </c>
      <c r="S40" s="21"/>
      <c r="T40" s="23">
        <f t="shared" si="37"/>
        <v>-22.1</v>
      </c>
      <c r="U40" s="13" t="str">
        <f>'TECH Parings Chart'!$U40</f>
        <v>Eric Medina</v>
      </c>
      <c r="V40" s="19">
        <v>51.7</v>
      </c>
      <c r="W40" s="20">
        <f>IF(ISBLANK(V39),,25-RANK(V40,V39:V42)*10-(COUNTIF(V39:V42,V40)-1)*5)</f>
        <v>15</v>
      </c>
      <c r="X40" s="21"/>
      <c r="Y40" s="22">
        <f t="shared" si="38"/>
        <v>36.7</v>
      </c>
      <c r="Z40" s="13" t="str">
        <f>'TECH Parings Chart'!$U49</f>
        <v>Caleb Fong</v>
      </c>
      <c r="AA40" s="19">
        <v>13.4</v>
      </c>
      <c r="AB40" s="20">
        <f>IF(ISBLANK(AA39),,25-RANK(AA40,AA39:AA42)*10-(COUNTIF(AA39:AA42,AA40)-1)*5)</f>
        <v>-15</v>
      </c>
      <c r="AC40" s="21"/>
      <c r="AD40" s="22">
        <f t="shared" si="39"/>
        <v>-31.6</v>
      </c>
      <c r="AE40" s="13"/>
      <c r="AF40" s="19"/>
      <c r="AG40" s="20"/>
      <c r="AH40" s="21"/>
      <c r="AI40" s="22"/>
    </row>
    <row r="41">
      <c r="A41" s="13" t="str">
        <f>'TECH Parings Chart'!$U5</f>
        <v>Nikolas Twyford</v>
      </c>
      <c r="B41" s="19">
        <v>30.4</v>
      </c>
      <c r="C41" s="20">
        <f>IF(ISBLANK(B39),,25-RANK(B41,B39:B42)*10-(COUNTIF(B39:B42,B41)-1)*5)</f>
        <v>-5</v>
      </c>
      <c r="D41" s="21"/>
      <c r="E41" s="22">
        <f t="shared" si="34"/>
        <v>-4.6</v>
      </c>
      <c r="F41" s="13" t="str">
        <f>'TECH Parings Chart'!$U14</f>
        <v>Benjamin Zayac</v>
      </c>
      <c r="G41" s="19">
        <v>25.6</v>
      </c>
      <c r="H41" s="20">
        <f>IF(ISBLANK(G39),,25-RANK(G41,G39:G42)*10-(COUNTIF(G39:G42,G41)-1)*5)</f>
        <v>-5</v>
      </c>
      <c r="I41" s="21"/>
      <c r="J41" s="22">
        <f t="shared" si="35"/>
        <v>-9.4</v>
      </c>
      <c r="K41" s="13" t="str">
        <f>'TECH Parings Chart'!$U23</f>
        <v>Pio Yoon</v>
      </c>
      <c r="L41" s="19">
        <v>38.8</v>
      </c>
      <c r="M41" s="20">
        <f>IF(ISBLANK(L39),,25-RANK(L41,L39:L42)*10-(COUNTIF(L39:L42,L41)-1)*5)</f>
        <v>5</v>
      </c>
      <c r="N41" s="21"/>
      <c r="O41" s="22">
        <f t="shared" si="36"/>
        <v>13.8</v>
      </c>
      <c r="P41" s="13" t="str">
        <f>'TECH Parings Chart'!$U32</f>
        <v>Kevin Ng</v>
      </c>
      <c r="Q41" s="19">
        <v>30.2</v>
      </c>
      <c r="R41" s="20">
        <f>IF(ISBLANK(Q39),,25-RANK(Q41,Q39:Q42)*10-(COUNTIF(Q39:Q42,Q41)-1)*5)</f>
        <v>5</v>
      </c>
      <c r="S41" s="21"/>
      <c r="T41" s="23">
        <f t="shared" si="37"/>
        <v>5.2</v>
      </c>
      <c r="U41" s="13" t="str">
        <f>'TECH Parings Chart'!$U41</f>
        <v>Pio Yoon</v>
      </c>
      <c r="V41" s="19">
        <v>27.9</v>
      </c>
      <c r="W41" s="20">
        <f>IF(ISBLANK(V39),,25-RANK(V41,V39:V42)*10-(COUNTIF(V39:V42,V41)-1)*5)</f>
        <v>-5</v>
      </c>
      <c r="X41" s="21"/>
      <c r="Y41" s="22">
        <f t="shared" si="38"/>
        <v>-7.1</v>
      </c>
      <c r="Z41" s="13" t="str">
        <f>'TECH Parings Chart'!$U50</f>
        <v>Rey Alexander</v>
      </c>
      <c r="AA41" s="19">
        <v>25.3</v>
      </c>
      <c r="AB41" s="20">
        <f>IF(ISBLANK(AA39),,25-RANK(AA41,AA39:AA42)*10-(COUNTIF(AA39:AA42,AA41)-1)*5)</f>
        <v>-5</v>
      </c>
      <c r="AC41" s="21"/>
      <c r="AD41" s="22">
        <f t="shared" si="39"/>
        <v>-9.7</v>
      </c>
      <c r="AE41" s="13"/>
      <c r="AF41" s="19"/>
      <c r="AG41" s="20"/>
      <c r="AH41" s="21"/>
      <c r="AI41" s="22"/>
    </row>
    <row r="42">
      <c r="A42" s="13" t="str">
        <f>'TECH Parings Chart'!$U6</f>
        <v>Lucas LaPointe </v>
      </c>
      <c r="B42" s="19">
        <v>18.9</v>
      </c>
      <c r="C42" s="20">
        <f>IF(ISBLANK(B39),,25-RANK(B42,B39:B42)*10-(COUNTIF(B39:B42,B42)-1)*5)</f>
        <v>-15</v>
      </c>
      <c r="D42" s="21"/>
      <c r="E42" s="22">
        <f t="shared" si="34"/>
        <v>-26.1</v>
      </c>
      <c r="F42" s="13" t="str">
        <f>'TECH Parings Chart'!$U15</f>
        <v>Colton Kinman</v>
      </c>
      <c r="G42" s="19">
        <v>17.4</v>
      </c>
      <c r="H42" s="20">
        <f>IF(ISBLANK(G39),,25-RANK(G42,G39:G42)*10-(COUNTIF(G39:G42,G42)-1)*5)</f>
        <v>-15</v>
      </c>
      <c r="I42" s="21"/>
      <c r="J42" s="22">
        <f t="shared" si="35"/>
        <v>-27.6</v>
      </c>
      <c r="K42" s="13" t="str">
        <f>'TECH Parings Chart'!$U24</f>
        <v>Tucker Dowell</v>
      </c>
      <c r="L42" s="19">
        <v>39.6</v>
      </c>
      <c r="M42" s="20">
        <f>IF(ISBLANK(L39),,25-RANK(L42,L39:L42)*10-(COUNTIF(L39:L42,L42)-1)*5)</f>
        <v>15</v>
      </c>
      <c r="N42" s="21"/>
      <c r="O42" s="22">
        <f t="shared" si="36"/>
        <v>24.6</v>
      </c>
      <c r="P42" s="13" t="str">
        <f>'TECH Parings Chart'!$U33</f>
        <v>Loïc Roberge</v>
      </c>
      <c r="Q42" s="19">
        <v>37.5</v>
      </c>
      <c r="R42" s="20">
        <f>IF(ISBLANK(Q39),,25-RANK(Q42,Q39:Q42)*10-(COUNTIF(Q39:Q42,Q42)-1)*5)</f>
        <v>15</v>
      </c>
      <c r="S42" s="21"/>
      <c r="T42" s="23">
        <f t="shared" si="37"/>
        <v>22.5</v>
      </c>
      <c r="U42" s="13" t="str">
        <f>'TECH Parings Chart'!$U42</f>
        <v>Allen Zhang</v>
      </c>
      <c r="V42" s="19">
        <v>6.7</v>
      </c>
      <c r="W42" s="20">
        <f>IF(ISBLANK(V39),,25-RANK(V42,V39:V42)*10-(COUNTIF(V39:V42,V42)-1)*5)</f>
        <v>-15</v>
      </c>
      <c r="X42" s="21"/>
      <c r="Y42" s="22">
        <f t="shared" si="38"/>
        <v>-38.3</v>
      </c>
      <c r="Z42" s="13" t="str">
        <f>'TECH Parings Chart'!$U51</f>
        <v>Michael McLeod</v>
      </c>
      <c r="AA42" s="19">
        <v>41.5</v>
      </c>
      <c r="AB42" s="20">
        <f>IF(ISBLANK(AA39),,25-RANK(AA42,AA39:AA42)*10-(COUNTIF(AA39:AA42,AA42)-1)*5)</f>
        <v>15</v>
      </c>
      <c r="AC42" s="21"/>
      <c r="AD42" s="22">
        <f t="shared" si="39"/>
        <v>26.5</v>
      </c>
      <c r="AE42" s="13"/>
      <c r="AF42" s="19"/>
      <c r="AG42" s="20"/>
      <c r="AH42" s="21"/>
      <c r="AI42" s="22"/>
    </row>
    <row r="43">
      <c r="A43" s="24" t="s">
        <v>16</v>
      </c>
      <c r="B43" s="13">
        <f>SUM(B39:B42)-120</f>
        <v>0</v>
      </c>
      <c r="C43" s="13"/>
      <c r="D43" s="13"/>
      <c r="E43" s="22"/>
      <c r="F43" s="24" t="s">
        <v>16</v>
      </c>
      <c r="G43" s="13">
        <f>SUM(G39:G42)-120</f>
        <v>0</v>
      </c>
      <c r="H43" s="13"/>
      <c r="I43" s="13"/>
      <c r="J43" s="22"/>
      <c r="K43" s="24" t="s">
        <v>16</v>
      </c>
      <c r="L43" s="13">
        <f>SUM(L39:L42)-120</f>
        <v>0</v>
      </c>
      <c r="M43" s="13"/>
      <c r="N43" s="13"/>
      <c r="O43" s="22"/>
      <c r="P43" s="24" t="s">
        <v>16</v>
      </c>
      <c r="Q43" s="13">
        <f>SUM(Q39:Q42)-120</f>
        <v>0</v>
      </c>
      <c r="R43" s="13"/>
      <c r="S43" s="13"/>
      <c r="T43" s="23"/>
      <c r="U43" s="24" t="s">
        <v>16</v>
      </c>
      <c r="V43" s="13">
        <f>SUM(V39:V42)-120</f>
        <v>0</v>
      </c>
      <c r="W43" s="13"/>
      <c r="X43" s="13"/>
      <c r="Y43" s="22"/>
      <c r="Z43" s="24" t="s">
        <v>16</v>
      </c>
      <c r="AA43" s="13">
        <f>SUM(AA39:AA42)-120</f>
        <v>0</v>
      </c>
      <c r="AB43" s="13"/>
      <c r="AC43" s="13"/>
      <c r="AD43" s="22"/>
      <c r="AE43" s="24"/>
      <c r="AF43" s="13"/>
      <c r="AG43" s="13"/>
      <c r="AH43" s="13"/>
      <c r="AI43" s="22"/>
    </row>
    <row r="44">
      <c r="A44" s="7" t="s">
        <v>27</v>
      </c>
      <c r="B44" s="8"/>
      <c r="C44" s="9"/>
      <c r="D44" s="9"/>
      <c r="E44" s="10"/>
      <c r="F44" s="7" t="s">
        <v>27</v>
      </c>
      <c r="G44" s="8"/>
      <c r="H44" s="9"/>
      <c r="I44" s="9"/>
      <c r="J44" s="10"/>
      <c r="K44" s="11" t="s">
        <v>27</v>
      </c>
      <c r="L44" s="8"/>
      <c r="M44" s="9"/>
      <c r="N44" s="9"/>
      <c r="O44" s="10"/>
      <c r="P44" s="11" t="s">
        <v>27</v>
      </c>
      <c r="Q44" s="8"/>
      <c r="R44" s="9"/>
      <c r="S44" s="9"/>
      <c r="T44" s="12"/>
      <c r="U44" s="11" t="s">
        <v>27</v>
      </c>
      <c r="V44" s="8"/>
      <c r="W44" s="9"/>
      <c r="X44" s="9"/>
      <c r="Y44" s="10"/>
      <c r="Z44" s="11" t="s">
        <v>27</v>
      </c>
      <c r="AA44" s="8"/>
      <c r="AB44" s="9"/>
      <c r="AC44" s="9"/>
      <c r="AD44" s="10"/>
      <c r="AE44" s="11"/>
      <c r="AF44" s="8"/>
      <c r="AG44" s="9"/>
      <c r="AH44" s="9"/>
      <c r="AI44" s="10"/>
    </row>
    <row r="45">
      <c r="A45" s="13"/>
      <c r="B45" s="14" t="s">
        <v>8</v>
      </c>
      <c r="C45" s="14" t="s">
        <v>9</v>
      </c>
      <c r="D45" s="15" t="s">
        <v>10</v>
      </c>
      <c r="E45" s="16" t="s">
        <v>11</v>
      </c>
      <c r="F45" s="13"/>
      <c r="G45" s="14" t="s">
        <v>8</v>
      </c>
      <c r="H45" s="14" t="s">
        <v>9</v>
      </c>
      <c r="I45" s="15" t="s">
        <v>10</v>
      </c>
      <c r="J45" s="17" t="s">
        <v>12</v>
      </c>
      <c r="K45" s="13"/>
      <c r="L45" s="14" t="s">
        <v>8</v>
      </c>
      <c r="M45" s="14" t="s">
        <v>9</v>
      </c>
      <c r="N45" s="15" t="s">
        <v>10</v>
      </c>
      <c r="O45" s="17" t="s">
        <v>12</v>
      </c>
      <c r="P45" s="13"/>
      <c r="Q45" s="14" t="s">
        <v>8</v>
      </c>
      <c r="R45" s="14" t="s">
        <v>9</v>
      </c>
      <c r="S45" s="15" t="s">
        <v>10</v>
      </c>
      <c r="T45" s="18" t="s">
        <v>12</v>
      </c>
      <c r="U45" s="13"/>
      <c r="V45" s="14" t="s">
        <v>8</v>
      </c>
      <c r="W45" s="14" t="s">
        <v>9</v>
      </c>
      <c r="X45" s="15" t="s">
        <v>10</v>
      </c>
      <c r="Y45" s="17" t="s">
        <v>12</v>
      </c>
      <c r="Z45" s="13"/>
      <c r="AA45" s="14" t="s">
        <v>8</v>
      </c>
      <c r="AB45" s="14" t="s">
        <v>9</v>
      </c>
      <c r="AC45" s="15" t="s">
        <v>10</v>
      </c>
      <c r="AD45" s="17" t="s">
        <v>12</v>
      </c>
    </row>
    <row r="46">
      <c r="A46" s="13" t="str">
        <f>'TECH Parings Chart'!$V3</f>
        <v>Eric Medina</v>
      </c>
      <c r="B46" s="19">
        <v>19.7</v>
      </c>
      <c r="C46" s="20">
        <f>IF(ISBLANK(B46),,25-RANK(B46,B46:B49)*10-(COUNTIF(B46:B49,B46)-1)*5)</f>
        <v>-15</v>
      </c>
      <c r="D46" s="25">
        <v>-20.0</v>
      </c>
      <c r="E46" s="22">
        <f t="shared" ref="E46:E49" si="40">IF(ISBLANK(B46),,B46-30+C46+D46)</f>
        <v>-45.3</v>
      </c>
      <c r="F46" s="13" t="str">
        <f>'TECH Parings Chart'!$V12</f>
        <v>Estevan Vega</v>
      </c>
      <c r="G46" s="19">
        <v>32.9</v>
      </c>
      <c r="H46" s="20">
        <f>IF(ISBLANK(G46),,25-RANK(G46,G46:G49)*10-(COUNTIF(G46:G49,G46)-1)*5)</f>
        <v>5</v>
      </c>
      <c r="I46" s="21"/>
      <c r="J46" s="22">
        <f t="shared" ref="J46:J49" si="41">IF(ISBLANK(G46),,G46-30+H46+I46)</f>
        <v>7.9</v>
      </c>
      <c r="K46" s="13" t="str">
        <f>'TECH Parings Chart'!$V21</f>
        <v>Airi</v>
      </c>
      <c r="L46" s="19">
        <v>22.4</v>
      </c>
      <c r="M46" s="20">
        <f>IF(ISBLANK(L46),,25-RANK(L46,L46:L49)*10-(COUNTIF(L46:L49,L46)-1)*5)</f>
        <v>5</v>
      </c>
      <c r="N46" s="21"/>
      <c r="O46" s="22">
        <f t="shared" ref="O46:O49" si="42">IF(ISBLANK(L46),,L46-30+M46+N46)</f>
        <v>-2.6</v>
      </c>
      <c r="P46" s="13" t="str">
        <f>'TECH Parings Chart'!$V30</f>
        <v>Estevan Vega</v>
      </c>
      <c r="Q46" s="19">
        <v>23.3</v>
      </c>
      <c r="R46" s="20">
        <f>IF(ISBLANK(Q46),,25-RANK(Q46,Q46:Q49)*10-(COUNTIF(Q46:Q49,Q46)-1)*5)</f>
        <v>-5</v>
      </c>
      <c r="S46" s="21"/>
      <c r="T46" s="23">
        <f t="shared" ref="T46:T49" si="43">IF(ISBLANK(Q46),,Q46-30+R46+S46)</f>
        <v>-11.7</v>
      </c>
      <c r="U46" s="13" t="str">
        <f>'TECH Parings Chart'!$V39</f>
        <v>Caleb Fong</v>
      </c>
      <c r="V46" s="19">
        <v>22.0</v>
      </c>
      <c r="W46" s="20">
        <f>IF(ISBLANK(V46),,25-RANK(V46,V46:V49)*10-(COUNTIF(V46:V49,V46)-1)*5)</f>
        <v>-5</v>
      </c>
      <c r="X46" s="21"/>
      <c r="Y46" s="22">
        <f t="shared" ref="Y46:Y49" si="44">IF(ISBLANK(V46),,V46-30+W46+X46)</f>
        <v>-13</v>
      </c>
      <c r="Z46" s="13" t="str">
        <f>'TECH Parings Chart'!$V48</f>
        <v>Tomisin Longe</v>
      </c>
      <c r="AA46" s="19">
        <v>18.6</v>
      </c>
      <c r="AB46" s="20">
        <f>IF(ISBLANK(AA46),,25-RANK(AA46,AA46:AA49)*10-(COUNTIF(AA46:AA49,AA46)-1)*5)</f>
        <v>-15</v>
      </c>
      <c r="AC46" s="21"/>
      <c r="AD46" s="22">
        <f t="shared" ref="AD46:AD49" si="45">IF(ISBLANK(AA46),,AA46-30+AB46+AC46)</f>
        <v>-26.4</v>
      </c>
      <c r="AE46" s="19"/>
    </row>
    <row r="47">
      <c r="A47" s="13" t="str">
        <f>'TECH Parings Chart'!$V4</f>
        <v>Steve Augustin</v>
      </c>
      <c r="B47" s="19">
        <v>33.9</v>
      </c>
      <c r="C47" s="20">
        <f>IF(ISBLANK(B46),,25-RANK(B47,B46:B49)*10-(COUNTIF(B46:B49,B47)-1)*5)</f>
        <v>5</v>
      </c>
      <c r="D47" s="21"/>
      <c r="E47" s="22">
        <f t="shared" si="40"/>
        <v>8.9</v>
      </c>
      <c r="F47" s="13" t="str">
        <f>'TECH Parings Chart'!$V13</f>
        <v>Rey Alexander</v>
      </c>
      <c r="G47" s="19">
        <v>44.0</v>
      </c>
      <c r="H47" s="20">
        <f>IF(ISBLANK(G46),,25-RANK(G47,G46:G49)*10-(COUNTIF(G46:G49,G47)-1)*5)</f>
        <v>15</v>
      </c>
      <c r="I47" s="21"/>
      <c r="J47" s="22">
        <f t="shared" si="41"/>
        <v>29</v>
      </c>
      <c r="K47" s="13" t="str">
        <f>'TECH Parings Chart'!$V22</f>
        <v>Rey Alexander</v>
      </c>
      <c r="L47" s="19">
        <v>-18.3</v>
      </c>
      <c r="M47" s="20">
        <f>IF(ISBLANK(L46),,25-RANK(L47,L46:L49)*10-(COUNTIF(L46:L49,L47)-1)*5)</f>
        <v>-15</v>
      </c>
      <c r="N47" s="21"/>
      <c r="O47" s="22">
        <f t="shared" si="42"/>
        <v>-63.3</v>
      </c>
      <c r="P47" s="13" t="str">
        <f>'TECH Parings Chart'!$V31</f>
        <v>Steve Augustin</v>
      </c>
      <c r="Q47" s="19">
        <v>43.3</v>
      </c>
      <c r="R47" s="20">
        <f>IF(ISBLANK(Q46),,25-RANK(Q47,Q46:Q49)*10-(COUNTIF(Q46:Q49,Q47)-1)*5)</f>
        <v>5</v>
      </c>
      <c r="S47" s="21"/>
      <c r="T47" s="23">
        <f t="shared" si="43"/>
        <v>18.3</v>
      </c>
      <c r="U47" s="13" t="str">
        <f>'TECH Parings Chart'!$V40</f>
        <v>Tomisin Longe</v>
      </c>
      <c r="V47" s="19">
        <v>29.1</v>
      </c>
      <c r="W47" s="20">
        <f>IF(ISBLANK(V46),,25-RANK(V47,V46:V49)*10-(COUNTIF(V46:V49,V47)-1)*5)</f>
        <v>5</v>
      </c>
      <c r="X47" s="21"/>
      <c r="Y47" s="22">
        <f t="shared" si="44"/>
        <v>4.1</v>
      </c>
      <c r="Z47" s="13" t="str">
        <f>'TECH Parings Chart'!$V49</f>
        <v>Airi</v>
      </c>
      <c r="AA47" s="19">
        <v>40.7</v>
      </c>
      <c r="AB47" s="20">
        <f>IF(ISBLANK(AA46),,25-RANK(AA47,AA46:AA49)*10-(COUNTIF(AA46:AA49,AA47)-1)*5)</f>
        <v>15</v>
      </c>
      <c r="AC47" s="21"/>
      <c r="AD47" s="22">
        <f t="shared" si="45"/>
        <v>25.7</v>
      </c>
    </row>
    <row r="48">
      <c r="A48" s="13" t="str">
        <f>'TECH Parings Chart'!$V5</f>
        <v>Claire Pozniak</v>
      </c>
      <c r="B48" s="19">
        <v>35.4</v>
      </c>
      <c r="C48" s="20">
        <f>IF(ISBLANK(B46),,25-RANK(B48,B46:B49)*10-(COUNTIF(B46:B49,B48)-1)*5)</f>
        <v>15</v>
      </c>
      <c r="D48" s="21"/>
      <c r="E48" s="22">
        <f t="shared" si="40"/>
        <v>20.4</v>
      </c>
      <c r="F48" s="13" t="str">
        <f>'TECH Parings Chart'!$V14</f>
        <v>Joshua Carbonneau</v>
      </c>
      <c r="G48" s="19">
        <v>16.9</v>
      </c>
      <c r="H48" s="20">
        <f>IF(ISBLANK(G46),,25-RANK(G48,G46:G49)*10-(COUNTIF(G46:G49,G48)-1)*5)</f>
        <v>-15</v>
      </c>
      <c r="I48" s="21"/>
      <c r="J48" s="22">
        <f t="shared" si="41"/>
        <v>-28.1</v>
      </c>
      <c r="K48" s="13" t="str">
        <f>'TECH Parings Chart'!$V23</f>
        <v>Eric Medina</v>
      </c>
      <c r="L48" s="19">
        <v>15.2</v>
      </c>
      <c r="M48" s="20">
        <f>IF(ISBLANK(L46),,25-RANK(L48,L46:L49)*10-(COUNTIF(L46:L49,L48)-1)*5)</f>
        <v>-5</v>
      </c>
      <c r="N48" s="25">
        <v>-20.0</v>
      </c>
      <c r="O48" s="22">
        <f t="shared" si="42"/>
        <v>-39.8</v>
      </c>
      <c r="P48" s="13" t="str">
        <f>'TECH Parings Chart'!$V32</f>
        <v>Melissa Feng</v>
      </c>
      <c r="Q48" s="19">
        <v>9.6</v>
      </c>
      <c r="R48" s="20">
        <f>IF(ISBLANK(Q46),,25-RANK(Q48,Q46:Q49)*10-(COUNTIF(Q46:Q49,Q48)-1)*5)</f>
        <v>-15</v>
      </c>
      <c r="S48" s="21"/>
      <c r="T48" s="23">
        <f t="shared" si="43"/>
        <v>-35.4</v>
      </c>
      <c r="U48" s="13" t="str">
        <f>'TECH Parings Chart'!$V41</f>
        <v>Benjamin Zayac</v>
      </c>
      <c r="V48" s="19">
        <v>48.6</v>
      </c>
      <c r="W48" s="20">
        <f>IF(ISBLANK(V46),,25-RANK(V48,V46:V49)*10-(COUNTIF(V46:V49,V48)-1)*5)</f>
        <v>15</v>
      </c>
      <c r="X48" s="21"/>
      <c r="Y48" s="22">
        <f t="shared" si="44"/>
        <v>33.6</v>
      </c>
      <c r="Z48" s="13" t="str">
        <f>'TECH Parings Chart'!$V50</f>
        <v>Vinny (Hao) Tran</v>
      </c>
      <c r="AA48" s="19">
        <v>21.4</v>
      </c>
      <c r="AB48" s="20">
        <f>IF(ISBLANK(AA46),,25-RANK(AA48,AA46:AA49)*10-(COUNTIF(AA46:AA49,AA48)-1)*5)</f>
        <v>-5</v>
      </c>
      <c r="AC48" s="21"/>
      <c r="AD48" s="22">
        <f t="shared" si="45"/>
        <v>-13.6</v>
      </c>
    </row>
    <row r="49">
      <c r="A49" s="13" t="str">
        <f>'TECH Parings Chart'!$V6</f>
        <v>Colton Kinman</v>
      </c>
      <c r="B49" s="19">
        <v>31.0</v>
      </c>
      <c r="C49" s="20">
        <f>IF(ISBLANK(B46),,25-RANK(B49,B46:B49)*10-(COUNTIF(B46:B49,B49)-1)*5)</f>
        <v>-5</v>
      </c>
      <c r="D49" s="21"/>
      <c r="E49" s="22">
        <f t="shared" si="40"/>
        <v>-4</v>
      </c>
      <c r="F49" s="13" t="str">
        <f>'TECH Parings Chart'!$V15</f>
        <v>Loïc Roberge</v>
      </c>
      <c r="G49" s="19">
        <v>26.2</v>
      </c>
      <c r="H49" s="20">
        <f>IF(ISBLANK(G46),,25-RANK(G49,G46:G49)*10-(COUNTIF(G46:G49,G49)-1)*5)</f>
        <v>-5</v>
      </c>
      <c r="I49" s="21"/>
      <c r="J49" s="22">
        <f t="shared" si="41"/>
        <v>-8.8</v>
      </c>
      <c r="K49" s="13" t="str">
        <f>'TECH Parings Chart'!$V24</f>
        <v>Lucas LaPointe </v>
      </c>
      <c r="L49" s="19">
        <v>100.7</v>
      </c>
      <c r="M49" s="20">
        <f>IF(ISBLANK(L46),,25-RANK(L49,L46:L49)*10-(COUNTIF(L46:L49,L49)-1)*5)</f>
        <v>15</v>
      </c>
      <c r="N49" s="21"/>
      <c r="O49" s="22">
        <f t="shared" si="42"/>
        <v>85.7</v>
      </c>
      <c r="P49" s="13" t="str">
        <f>'TECH Parings Chart'!$V33</f>
        <v>Sylvie Brunelle</v>
      </c>
      <c r="Q49" s="19">
        <v>43.8</v>
      </c>
      <c r="R49" s="20">
        <f>IF(ISBLANK(Q46),,25-RANK(Q49,Q46:Q49)*10-(COUNTIF(Q46:Q49,Q49)-1)*5)</f>
        <v>15</v>
      </c>
      <c r="S49" s="21"/>
      <c r="T49" s="23">
        <f t="shared" si="43"/>
        <v>28.8</v>
      </c>
      <c r="U49" s="13" t="str">
        <f>'TECH Parings Chart'!$V42</f>
        <v>Tucker Dowell</v>
      </c>
      <c r="V49" s="19">
        <v>20.3</v>
      </c>
      <c r="W49" s="20">
        <f>IF(ISBLANK(V46),,25-RANK(V49,V46:V49)*10-(COUNTIF(V46:V49,V49)-1)*5)</f>
        <v>-15</v>
      </c>
      <c r="X49" s="21"/>
      <c r="Y49" s="22">
        <f t="shared" si="44"/>
        <v>-24.7</v>
      </c>
      <c r="Z49" s="13" t="str">
        <f>'TECH Parings Chart'!$V51</f>
        <v>Lucas LaPointe </v>
      </c>
      <c r="AA49" s="19">
        <v>39.3</v>
      </c>
      <c r="AB49" s="20">
        <f>IF(ISBLANK(AA46),,25-RANK(AA49,AA46:AA49)*10-(COUNTIF(AA46:AA49,AA49)-1)*5)</f>
        <v>5</v>
      </c>
      <c r="AC49" s="21"/>
      <c r="AD49" s="22">
        <f t="shared" si="45"/>
        <v>14.3</v>
      </c>
    </row>
    <row r="50">
      <c r="A50" s="24" t="s">
        <v>16</v>
      </c>
      <c r="B50" s="13">
        <f>SUM(B46:B49)-120</f>
        <v>0</v>
      </c>
      <c r="C50" s="13"/>
      <c r="D50" s="13"/>
      <c r="E50" s="22"/>
      <c r="F50" s="24" t="s">
        <v>16</v>
      </c>
      <c r="G50" s="13">
        <f>SUM(G46:G49)-120</f>
        <v>0</v>
      </c>
      <c r="H50" s="13"/>
      <c r="I50" s="13"/>
      <c r="J50" s="22"/>
      <c r="K50" s="24" t="s">
        <v>16</v>
      </c>
      <c r="L50" s="13">
        <f>SUM(L46:L49)-120</f>
        <v>0</v>
      </c>
      <c r="M50" s="13"/>
      <c r="N50" s="13"/>
      <c r="O50" s="22"/>
      <c r="P50" s="24" t="s">
        <v>16</v>
      </c>
      <c r="Q50" s="13">
        <f>SUM(Q46:Q49)-120</f>
        <v>0</v>
      </c>
      <c r="R50" s="13"/>
      <c r="S50" s="13"/>
      <c r="T50" s="23"/>
      <c r="U50" s="24" t="s">
        <v>16</v>
      </c>
      <c r="V50" s="13">
        <f>SUM(V46:V49)-120</f>
        <v>0</v>
      </c>
      <c r="W50" s="13"/>
      <c r="X50" s="13"/>
      <c r="Y50" s="22"/>
      <c r="Z50" s="24" t="s">
        <v>16</v>
      </c>
      <c r="AA50" s="13">
        <f>SUM(AA46:AA49)-120</f>
        <v>0</v>
      </c>
      <c r="AB50" s="13"/>
      <c r="AC50" s="13"/>
      <c r="AD50" s="22"/>
    </row>
    <row r="51">
      <c r="A51" s="7" t="s">
        <v>28</v>
      </c>
      <c r="B51" s="8"/>
      <c r="C51" s="9"/>
      <c r="D51" s="9"/>
      <c r="E51" s="10"/>
      <c r="F51" s="7" t="s">
        <v>28</v>
      </c>
      <c r="G51" s="8"/>
      <c r="H51" s="9"/>
      <c r="I51" s="9"/>
      <c r="J51" s="10"/>
      <c r="K51" s="11" t="s">
        <v>28</v>
      </c>
      <c r="L51" s="8"/>
      <c r="M51" s="9"/>
      <c r="N51" s="9"/>
      <c r="O51" s="10"/>
      <c r="P51" s="11" t="s">
        <v>28</v>
      </c>
      <c r="Q51" s="8"/>
      <c r="R51" s="9"/>
      <c r="S51" s="9"/>
      <c r="T51" s="12"/>
      <c r="U51" s="11" t="s">
        <v>28</v>
      </c>
      <c r="V51" s="8"/>
      <c r="W51" s="9"/>
      <c r="X51" s="9"/>
      <c r="Y51" s="10"/>
      <c r="Z51" s="11" t="s">
        <v>28</v>
      </c>
      <c r="AA51" s="8"/>
      <c r="AB51" s="9"/>
      <c r="AC51" s="9"/>
      <c r="AD51" s="10"/>
    </row>
    <row r="52">
      <c r="A52" s="13"/>
      <c r="B52" s="14" t="s">
        <v>8</v>
      </c>
      <c r="C52" s="14" t="s">
        <v>9</v>
      </c>
      <c r="D52" s="15" t="s">
        <v>10</v>
      </c>
      <c r="E52" s="16" t="s">
        <v>11</v>
      </c>
      <c r="F52" s="13"/>
      <c r="G52" s="14" t="s">
        <v>8</v>
      </c>
      <c r="H52" s="14" t="s">
        <v>9</v>
      </c>
      <c r="I52" s="15" t="s">
        <v>10</v>
      </c>
      <c r="J52" s="17" t="s">
        <v>12</v>
      </c>
      <c r="K52" s="13"/>
      <c r="L52" s="14" t="s">
        <v>8</v>
      </c>
      <c r="M52" s="14" t="s">
        <v>9</v>
      </c>
      <c r="N52" s="15" t="s">
        <v>10</v>
      </c>
      <c r="O52" s="17" t="s">
        <v>12</v>
      </c>
      <c r="P52" s="13"/>
      <c r="Q52" s="14" t="s">
        <v>8</v>
      </c>
      <c r="R52" s="14" t="s">
        <v>9</v>
      </c>
      <c r="S52" s="15" t="s">
        <v>10</v>
      </c>
      <c r="T52" s="18" t="s">
        <v>12</v>
      </c>
      <c r="U52" s="13"/>
      <c r="V52" s="14" t="s">
        <v>8</v>
      </c>
      <c r="W52" s="14" t="s">
        <v>9</v>
      </c>
      <c r="X52" s="15" t="s">
        <v>10</v>
      </c>
      <c r="Y52" s="17" t="s">
        <v>12</v>
      </c>
      <c r="Z52" s="13"/>
      <c r="AA52" s="14" t="s">
        <v>8</v>
      </c>
      <c r="AB52" s="14" t="s">
        <v>9</v>
      </c>
      <c r="AC52" s="15" t="s">
        <v>10</v>
      </c>
      <c r="AD52" s="17" t="s">
        <v>12</v>
      </c>
    </row>
    <row r="53">
      <c r="A53" s="13" t="str">
        <f>'TECH Parings Chart'!$W3</f>
        <v>Nathan Giles</v>
      </c>
      <c r="B53" s="19">
        <v>16.9</v>
      </c>
      <c r="C53" s="20">
        <f>IF(ISBLANK(B53),,25-RANK(B53,B53:B56)*10-(COUNTIF(B53:B56,B53)-1)*5)</f>
        <v>-5</v>
      </c>
      <c r="D53" s="25"/>
      <c r="E53" s="22">
        <f t="shared" ref="E53:E56" si="46">IF(ISBLANK(B53),,B53-30+C53+D53)</f>
        <v>-18.1</v>
      </c>
      <c r="F53" s="13" t="str">
        <f>'TECH Parings Chart'!$W12</f>
        <v>Steve Augustin</v>
      </c>
      <c r="G53" s="19">
        <v>30.9</v>
      </c>
      <c r="H53" s="20">
        <f>IF(ISBLANK(G53),,25-RANK(G53,G53:G56)*10-(COUNTIF(G53:G56,G53)-1)*5)</f>
        <v>5</v>
      </c>
      <c r="I53" s="25"/>
      <c r="J53" s="22">
        <f t="shared" ref="J53:J56" si="47">IF(ISBLANK(G53),,G53-30+H53+I53)</f>
        <v>5.9</v>
      </c>
      <c r="K53" s="13" t="str">
        <f>'TECH Parings Chart'!$W21</f>
        <v>Allen Zhang</v>
      </c>
      <c r="L53" s="19">
        <v>14.7</v>
      </c>
      <c r="M53" s="20">
        <f>IF(ISBLANK(L53),,25-RANK(L53,L53:L56)*10-(COUNTIF(L53:L56,L53)-1)*5)</f>
        <v>-15</v>
      </c>
      <c r="N53" s="25"/>
      <c r="O53" s="22">
        <f t="shared" ref="O53:O56" si="48">IF(ISBLANK(L53),,L53-30+M53+N53)</f>
        <v>-30.3</v>
      </c>
      <c r="P53" s="13" t="str">
        <f>'TECH Parings Chart'!$W30</f>
        <v>Caleb Fong</v>
      </c>
      <c r="Q53" s="19">
        <v>28.7</v>
      </c>
      <c r="R53" s="20">
        <f>IF(ISBLANK(Q53),,25-RANK(Q53,Q53:Q56)*10-(COUNTIF(Q53:Q56,Q53)-1)*5)</f>
        <v>-5</v>
      </c>
      <c r="S53" s="25"/>
      <c r="T53" s="23">
        <f t="shared" ref="T53:T56" si="49">IF(ISBLANK(Q53),,Q53-30+R53+S53)</f>
        <v>-6.3</v>
      </c>
      <c r="U53" s="13" t="str">
        <f>'TECH Parings Chart'!$W39</f>
        <v>Adam Korzun</v>
      </c>
      <c r="V53" s="19">
        <v>11.6</v>
      </c>
      <c r="W53" s="20">
        <f>IF(ISBLANK(V53),,25-RANK(V53,V53:V56)*10-(COUNTIF(V53:V56,V53)-1)*5)</f>
        <v>-15</v>
      </c>
      <c r="X53" s="25"/>
      <c r="Y53" s="22">
        <f t="shared" ref="Y53:Y56" si="50">IF(ISBLANK(V53),,V53-30+W53+X53)</f>
        <v>-33.4</v>
      </c>
      <c r="Z53" s="13" t="str">
        <f>'TECH Parings Chart'!$W48</f>
        <v>Pio Yoon</v>
      </c>
      <c r="AA53" s="19">
        <v>34.2</v>
      </c>
      <c r="AB53" s="20">
        <f>IF(ISBLANK(AA53),,25-RANK(AA53,AA53:AA56)*10-(COUNTIF(AA53:AA56,AA53)-1)*5)</f>
        <v>5</v>
      </c>
      <c r="AC53" s="25"/>
      <c r="AD53" s="22">
        <f t="shared" ref="AD53:AD56" si="51">IF(ISBLANK(AA53),,AA53-30+AB53+AC53)</f>
        <v>9.2</v>
      </c>
    </row>
    <row r="54">
      <c r="A54" s="13" t="str">
        <f>'TECH Parings Chart'!$W4</f>
        <v>Jingyue Nancy Gao</v>
      </c>
      <c r="B54" s="19">
        <v>45.7</v>
      </c>
      <c r="C54" s="20">
        <f>IF(ISBLANK(B53),,25-RANK(B54,B53:B56)*10-(COUNTIF(B53:B56,B54)-1)*5)</f>
        <v>15</v>
      </c>
      <c r="D54" s="21"/>
      <c r="E54" s="22">
        <f t="shared" si="46"/>
        <v>30.7</v>
      </c>
      <c r="F54" s="13" t="str">
        <f>'TECH Parings Chart'!$W13</f>
        <v>Kevin Ng</v>
      </c>
      <c r="G54" s="19">
        <v>40.7</v>
      </c>
      <c r="H54" s="20">
        <f>IF(ISBLANK(G53),,25-RANK(G54,G53:G56)*10-(COUNTIF(G53:G56,G54)-1)*5)</f>
        <v>15</v>
      </c>
      <c r="I54" s="21"/>
      <c r="J54" s="22">
        <f t="shared" si="47"/>
        <v>25.7</v>
      </c>
      <c r="K54" s="13" t="str">
        <f>'TECH Parings Chart'!$W22</f>
        <v>Sylvie Brunelle</v>
      </c>
      <c r="L54" s="19">
        <v>45.7</v>
      </c>
      <c r="M54" s="20">
        <f>IF(ISBLANK(L53),,25-RANK(L54,L53:L56)*10-(COUNTIF(L53:L56,L54)-1)*5)</f>
        <v>15</v>
      </c>
      <c r="N54" s="21"/>
      <c r="O54" s="22">
        <f t="shared" si="48"/>
        <v>30.7</v>
      </c>
      <c r="P54" s="13" t="str">
        <f>'TECH Parings Chart'!$W31</f>
        <v>Joshua Carbonneau</v>
      </c>
      <c r="Q54" s="19">
        <v>19.9</v>
      </c>
      <c r="R54" s="20">
        <f>IF(ISBLANK(Q53),,25-RANK(Q54,Q53:Q56)*10-(COUNTIF(Q53:Q56,Q54)-1)*5)</f>
        <v>-15</v>
      </c>
      <c r="S54" s="21"/>
      <c r="T54" s="23">
        <f t="shared" si="49"/>
        <v>-25.1</v>
      </c>
      <c r="U54" s="13" t="str">
        <f>'TECH Parings Chart'!$W40</f>
        <v>Vinny (Hao) Tran</v>
      </c>
      <c r="V54" s="19">
        <v>36.0</v>
      </c>
      <c r="W54" s="20">
        <f>IF(ISBLANK(V53),,25-RANK(V54,V53:V56)*10-(COUNTIF(V53:V56,V54)-1)*5)</f>
        <v>5</v>
      </c>
      <c r="X54" s="21"/>
      <c r="Y54" s="22">
        <f t="shared" si="50"/>
        <v>11</v>
      </c>
      <c r="Z54" s="13" t="str">
        <f>'TECH Parings Chart'!$W49</f>
        <v>Melissa Feng</v>
      </c>
      <c r="AA54" s="19">
        <v>24.0</v>
      </c>
      <c r="AB54" s="20">
        <f>IF(ISBLANK(AA53),,25-RANK(AA54,AA53:AA56)*10-(COUNTIF(AA53:AA56,AA54)-1)*5)</f>
        <v>-15</v>
      </c>
      <c r="AC54" s="21"/>
      <c r="AD54" s="22">
        <f t="shared" si="51"/>
        <v>-21</v>
      </c>
    </row>
    <row r="55">
      <c r="A55" s="13" t="str">
        <f>'TECH Parings Chart'!$W5</f>
        <v>Michael McLeod</v>
      </c>
      <c r="B55" s="19">
        <v>42.6</v>
      </c>
      <c r="C55" s="20">
        <f>IF(ISBLANK(B53),,25-RANK(B55,B53:B56)*10-(COUNTIF(B53:B56,B55)-1)*5)</f>
        <v>5</v>
      </c>
      <c r="D55" s="21"/>
      <c r="E55" s="22">
        <f t="shared" si="46"/>
        <v>17.6</v>
      </c>
      <c r="F55" s="13" t="str">
        <f>'TECH Parings Chart'!$W14</f>
        <v>Tucker Dowell</v>
      </c>
      <c r="G55" s="19">
        <v>20.3</v>
      </c>
      <c r="H55" s="20">
        <f>IF(ISBLANK(G53),,25-RANK(G55,G53:G56)*10-(COUNTIF(G53:G56,G55)-1)*5)</f>
        <v>-15</v>
      </c>
      <c r="I55" s="21"/>
      <c r="J55" s="22">
        <f t="shared" si="47"/>
        <v>-24.7</v>
      </c>
      <c r="K55" s="13" t="str">
        <f>'TECH Parings Chart'!$W23</f>
        <v>Rowen Darrell</v>
      </c>
      <c r="L55" s="19">
        <v>23.9</v>
      </c>
      <c r="M55" s="20">
        <f>IF(ISBLANK(L53),,25-RANK(L55,L53:L56)*10-(COUNTIF(L53:L56,L55)-1)*5)</f>
        <v>-5</v>
      </c>
      <c r="N55" s="25">
        <v>-20.0</v>
      </c>
      <c r="O55" s="22">
        <f t="shared" si="48"/>
        <v>-31.1</v>
      </c>
      <c r="P55" s="13" t="str">
        <f>'TECH Parings Chart'!$W32</f>
        <v>Pio Yoon</v>
      </c>
      <c r="Q55" s="19">
        <v>29.9</v>
      </c>
      <c r="R55" s="20">
        <f>IF(ISBLANK(Q53),,25-RANK(Q55,Q53:Q56)*10-(COUNTIF(Q53:Q56,Q55)-1)*5)</f>
        <v>5</v>
      </c>
      <c r="S55" s="21"/>
      <c r="T55" s="23">
        <f t="shared" si="49"/>
        <v>4.9</v>
      </c>
      <c r="U55" s="13" t="str">
        <f>'TECH Parings Chart'!$W41</f>
        <v>Sarah Allen</v>
      </c>
      <c r="V55" s="19">
        <v>46.3</v>
      </c>
      <c r="W55" s="20">
        <f>IF(ISBLANK(V53),,25-RANK(V55,V53:V56)*10-(COUNTIF(V53:V56,V55)-1)*5)</f>
        <v>15</v>
      </c>
      <c r="X55" s="21"/>
      <c r="Y55" s="22">
        <f t="shared" si="50"/>
        <v>31.3</v>
      </c>
      <c r="Z55" s="13" t="str">
        <f>'TECH Parings Chart'!$W50</f>
        <v>Sylvie Brunelle</v>
      </c>
      <c r="AA55" s="19">
        <v>26.7</v>
      </c>
      <c r="AB55" s="20">
        <f>IF(ISBLANK(AA53),,25-RANK(AA55,AA53:AA56)*10-(COUNTIF(AA53:AA56,AA55)-1)*5)</f>
        <v>-5</v>
      </c>
      <c r="AC55" s="21"/>
      <c r="AD55" s="22">
        <f t="shared" si="51"/>
        <v>-8.3</v>
      </c>
    </row>
    <row r="56">
      <c r="A56" s="13" t="str">
        <f>'TECH Parings Chart'!$W6</f>
        <v>Rowen Darrell</v>
      </c>
      <c r="B56" s="19">
        <v>13.8</v>
      </c>
      <c r="C56" s="20">
        <f>IF(ISBLANK(B53),,25-RANK(B56,B53:B56)*10-(COUNTIF(B53:B56,B56)-1)*5)</f>
        <v>-15</v>
      </c>
      <c r="D56" s="21"/>
      <c r="E56" s="22">
        <f t="shared" si="46"/>
        <v>-31.2</v>
      </c>
      <c r="F56" s="13" t="str">
        <f>'TECH Parings Chart'!$W15</f>
        <v>Rowen Darrell</v>
      </c>
      <c r="G56" s="19">
        <v>27.1</v>
      </c>
      <c r="H56" s="20">
        <f>IF(ISBLANK(G53),,25-RANK(G56,G53:G56)*10-(COUNTIF(G53:G56,G56)-1)*5)</f>
        <v>-5</v>
      </c>
      <c r="I56" s="21"/>
      <c r="J56" s="22">
        <f t="shared" si="47"/>
        <v>-7.9</v>
      </c>
      <c r="K56" s="13" t="str">
        <f>'TECH Parings Chart'!$W24</f>
        <v>TJ Condon</v>
      </c>
      <c r="L56" s="19">
        <v>35.7</v>
      </c>
      <c r="M56" s="20">
        <f>IF(ISBLANK(L53),,25-RANK(L56,L53:L56)*10-(COUNTIF(L53:L56,L56)-1)*5)</f>
        <v>5</v>
      </c>
      <c r="N56" s="21"/>
      <c r="O56" s="22">
        <f t="shared" si="48"/>
        <v>10.7</v>
      </c>
      <c r="P56" s="13" t="str">
        <f>'TECH Parings Chart'!$W33</f>
        <v>Rowen Darrell</v>
      </c>
      <c r="Q56" s="19">
        <v>41.5</v>
      </c>
      <c r="R56" s="20">
        <f>IF(ISBLANK(Q53),,25-RANK(Q56,Q53:Q56)*10-(COUNTIF(Q53:Q56,Q56)-1)*5)</f>
        <v>15</v>
      </c>
      <c r="S56" s="21"/>
      <c r="T56" s="23">
        <f t="shared" si="49"/>
        <v>26.5</v>
      </c>
      <c r="U56" s="13" t="str">
        <f>'TECH Parings Chart'!$W42</f>
        <v>Colton Kinman</v>
      </c>
      <c r="V56" s="19">
        <v>26.1</v>
      </c>
      <c r="W56" s="20">
        <f>IF(ISBLANK(V53),,25-RANK(V56,V53:V56)*10-(COUNTIF(V53:V56,V56)-1)*5)</f>
        <v>-5</v>
      </c>
      <c r="X56" s="21"/>
      <c r="Y56" s="22">
        <f t="shared" si="50"/>
        <v>-8.9</v>
      </c>
      <c r="Z56" s="13" t="str">
        <f>'TECH Parings Chart'!$W51</f>
        <v>Sarah Allen</v>
      </c>
      <c r="AA56" s="19">
        <v>35.1</v>
      </c>
      <c r="AB56" s="20">
        <f>IF(ISBLANK(AA53),,25-RANK(AA56,AA53:AA56)*10-(COUNTIF(AA53:AA56,AA56)-1)*5)</f>
        <v>15</v>
      </c>
      <c r="AC56" s="21"/>
      <c r="AD56" s="22">
        <f t="shared" si="51"/>
        <v>20.1</v>
      </c>
    </row>
    <row r="57">
      <c r="A57" s="24" t="s">
        <v>16</v>
      </c>
      <c r="B57" s="13">
        <f>SUM(B53:B56)-120</f>
        <v>-1</v>
      </c>
      <c r="C57" s="13"/>
      <c r="D57" s="13"/>
      <c r="E57" s="22"/>
      <c r="F57" s="24" t="s">
        <v>16</v>
      </c>
      <c r="G57" s="13">
        <f>SUM(G53:G56)-120</f>
        <v>-1</v>
      </c>
      <c r="H57" s="13"/>
      <c r="I57" s="13"/>
      <c r="J57" s="22"/>
      <c r="K57" s="24" t="s">
        <v>16</v>
      </c>
      <c r="L57" s="13">
        <f>SUM(L53:L56)-120</f>
        <v>0</v>
      </c>
      <c r="M57" s="13"/>
      <c r="N57" s="13"/>
      <c r="O57" s="22"/>
      <c r="P57" s="24" t="s">
        <v>16</v>
      </c>
      <c r="Q57" s="13">
        <f>SUM(Q53:Q56)-120</f>
        <v>0</v>
      </c>
      <c r="R57" s="13"/>
      <c r="S57" s="13"/>
      <c r="T57" s="23"/>
      <c r="U57" s="24" t="s">
        <v>16</v>
      </c>
      <c r="V57" s="13">
        <f>SUM(V53:V56)-120</f>
        <v>0</v>
      </c>
      <c r="W57" s="13"/>
      <c r="X57" s="13"/>
      <c r="Y57" s="22"/>
      <c r="Z57" s="24" t="s">
        <v>16</v>
      </c>
      <c r="AA57" s="13">
        <f>SUM(AA53:AA56)-120</f>
        <v>0</v>
      </c>
      <c r="AB57" s="13"/>
      <c r="AC57" s="13"/>
      <c r="AD57" s="22"/>
    </row>
    <row r="58">
      <c r="E58" s="27"/>
      <c r="J58" s="27"/>
      <c r="O58" s="27"/>
      <c r="T58" s="28"/>
      <c r="Y58" s="27"/>
      <c r="AD58" s="27"/>
    </row>
    <row r="59">
      <c r="E59" s="27"/>
      <c r="J59" s="27"/>
      <c r="O59" s="27"/>
      <c r="T59" s="28"/>
      <c r="Y59" s="27"/>
      <c r="AD59" s="27"/>
    </row>
    <row r="60">
      <c r="E60" s="27"/>
      <c r="J60" s="27"/>
      <c r="O60" s="27"/>
      <c r="T60" s="28"/>
      <c r="Y60" s="27"/>
      <c r="AD60" s="27"/>
    </row>
    <row r="61">
      <c r="E61" s="27"/>
      <c r="J61" s="27"/>
      <c r="O61" s="27"/>
      <c r="T61" s="28"/>
      <c r="Y61" s="27"/>
      <c r="AD61" s="27"/>
    </row>
    <row r="62">
      <c r="E62" s="27"/>
      <c r="J62" s="27"/>
      <c r="O62" s="27"/>
      <c r="T62" s="28"/>
      <c r="Y62" s="27"/>
      <c r="AD62" s="27"/>
    </row>
    <row r="63">
      <c r="E63" s="27"/>
      <c r="J63" s="27"/>
      <c r="O63" s="27"/>
      <c r="T63" s="28"/>
      <c r="Y63" s="27"/>
      <c r="AD63" s="27"/>
    </row>
    <row r="64">
      <c r="E64" s="27"/>
      <c r="J64" s="27"/>
      <c r="O64" s="27"/>
      <c r="T64" s="28"/>
      <c r="Y64" s="27"/>
      <c r="AD64" s="27"/>
    </row>
    <row r="65">
      <c r="E65" s="27"/>
      <c r="J65" s="27"/>
      <c r="O65" s="27"/>
      <c r="T65" s="28"/>
      <c r="Y65" s="27"/>
      <c r="AD65" s="27"/>
    </row>
    <row r="66">
      <c r="E66" s="27"/>
      <c r="J66" s="27"/>
      <c r="O66" s="27"/>
      <c r="T66" s="28"/>
      <c r="Y66" s="27"/>
      <c r="AD66" s="27"/>
    </row>
    <row r="67">
      <c r="E67" s="27"/>
      <c r="J67" s="27"/>
      <c r="O67" s="27"/>
      <c r="T67" s="28"/>
      <c r="Y67" s="27"/>
      <c r="AD67" s="27"/>
    </row>
    <row r="68">
      <c r="E68" s="27"/>
      <c r="J68" s="27"/>
      <c r="O68" s="27"/>
      <c r="T68" s="28"/>
      <c r="Y68" s="27"/>
      <c r="AD68" s="27"/>
    </row>
    <row r="69">
      <c r="E69" s="27"/>
      <c r="J69" s="27"/>
      <c r="O69" s="27"/>
      <c r="T69" s="28"/>
      <c r="Y69" s="27"/>
      <c r="AD69" s="27"/>
    </row>
    <row r="70">
      <c r="E70" s="27"/>
      <c r="J70" s="27"/>
      <c r="O70" s="27"/>
      <c r="T70" s="28"/>
      <c r="Y70" s="27"/>
      <c r="AD70" s="27"/>
    </row>
    <row r="71">
      <c r="E71" s="27"/>
      <c r="J71" s="27"/>
      <c r="O71" s="27"/>
      <c r="T71" s="28"/>
      <c r="Y71" s="27"/>
      <c r="AD71" s="27"/>
    </row>
    <row r="72">
      <c r="E72" s="27"/>
      <c r="J72" s="27"/>
      <c r="O72" s="27"/>
      <c r="T72" s="28"/>
      <c r="Y72" s="27"/>
      <c r="AD72" s="27"/>
    </row>
    <row r="73">
      <c r="E73" s="27"/>
      <c r="J73" s="27"/>
      <c r="O73" s="27"/>
      <c r="T73" s="28"/>
      <c r="Y73" s="27"/>
      <c r="AD73" s="27"/>
    </row>
    <row r="74">
      <c r="E74" s="27"/>
      <c r="J74" s="27"/>
      <c r="O74" s="27"/>
      <c r="T74" s="28"/>
      <c r="Y74" s="27"/>
      <c r="AD74" s="27"/>
    </row>
    <row r="75">
      <c r="E75" s="27"/>
      <c r="J75" s="27"/>
      <c r="O75" s="27"/>
      <c r="T75" s="28"/>
      <c r="Y75" s="27"/>
      <c r="AD75" s="27"/>
    </row>
    <row r="76">
      <c r="E76" s="27"/>
      <c r="J76" s="27"/>
      <c r="O76" s="27"/>
      <c r="T76" s="28"/>
      <c r="Y76" s="27"/>
      <c r="AD76" s="27"/>
    </row>
    <row r="77">
      <c r="E77" s="27"/>
      <c r="J77" s="27"/>
      <c r="O77" s="27"/>
      <c r="T77" s="28"/>
      <c r="Y77" s="27"/>
      <c r="AD77" s="27"/>
    </row>
    <row r="78">
      <c r="E78" s="27"/>
      <c r="J78" s="27"/>
      <c r="O78" s="27"/>
      <c r="T78" s="28"/>
      <c r="Y78" s="27"/>
      <c r="AD78" s="27"/>
    </row>
    <row r="79">
      <c r="E79" s="27"/>
      <c r="J79" s="27"/>
      <c r="O79" s="27"/>
      <c r="T79" s="28"/>
      <c r="Y79" s="27"/>
      <c r="AD79" s="27"/>
    </row>
    <row r="80">
      <c r="E80" s="27"/>
      <c r="J80" s="27"/>
      <c r="O80" s="27"/>
      <c r="T80" s="28"/>
      <c r="Y80" s="27"/>
      <c r="AD80" s="27"/>
    </row>
    <row r="81">
      <c r="E81" s="27"/>
      <c r="J81" s="27"/>
      <c r="O81" s="27"/>
      <c r="T81" s="28"/>
      <c r="Y81" s="27"/>
      <c r="AD81" s="27"/>
    </row>
    <row r="82">
      <c r="E82" s="27"/>
      <c r="J82" s="27"/>
      <c r="O82" s="27"/>
      <c r="T82" s="28"/>
      <c r="Y82" s="27"/>
      <c r="AD82" s="27"/>
    </row>
    <row r="83">
      <c r="E83" s="27"/>
      <c r="J83" s="27"/>
      <c r="O83" s="27"/>
      <c r="T83" s="28"/>
      <c r="Y83" s="27"/>
      <c r="AD83" s="27"/>
    </row>
    <row r="84">
      <c r="E84" s="27"/>
      <c r="J84" s="27"/>
      <c r="O84" s="27"/>
      <c r="T84" s="28"/>
      <c r="Y84" s="27"/>
      <c r="AD84" s="27"/>
    </row>
    <row r="85">
      <c r="E85" s="27"/>
      <c r="J85" s="27"/>
      <c r="O85" s="27"/>
      <c r="T85" s="28"/>
      <c r="Y85" s="27"/>
      <c r="AD85" s="27"/>
    </row>
    <row r="86">
      <c r="E86" s="27"/>
      <c r="J86" s="27"/>
      <c r="O86" s="27"/>
      <c r="T86" s="28"/>
      <c r="Y86" s="27"/>
      <c r="AD86" s="27"/>
    </row>
    <row r="87">
      <c r="E87" s="27"/>
      <c r="J87" s="27"/>
      <c r="O87" s="27"/>
      <c r="T87" s="28"/>
      <c r="Y87" s="27"/>
      <c r="AD87" s="27"/>
    </row>
    <row r="88">
      <c r="E88" s="27"/>
      <c r="J88" s="27"/>
      <c r="O88" s="27"/>
      <c r="T88" s="28"/>
      <c r="Y88" s="27"/>
      <c r="AD88" s="27"/>
    </row>
    <row r="89">
      <c r="E89" s="27"/>
      <c r="J89" s="27"/>
      <c r="O89" s="27"/>
      <c r="T89" s="28"/>
      <c r="Y89" s="27"/>
      <c r="AD89" s="27"/>
    </row>
    <row r="90">
      <c r="E90" s="27"/>
      <c r="J90" s="27"/>
      <c r="O90" s="27"/>
      <c r="T90" s="28"/>
      <c r="Y90" s="27"/>
      <c r="AD90" s="27"/>
    </row>
    <row r="91">
      <c r="E91" s="27"/>
      <c r="J91" s="27"/>
      <c r="O91" s="27"/>
      <c r="T91" s="28"/>
      <c r="Y91" s="27"/>
      <c r="AD91" s="27"/>
    </row>
    <row r="92">
      <c r="E92" s="27"/>
      <c r="J92" s="27"/>
      <c r="O92" s="27"/>
      <c r="T92" s="28"/>
      <c r="Y92" s="27"/>
      <c r="AD92" s="27"/>
    </row>
    <row r="93">
      <c r="E93" s="27"/>
      <c r="J93" s="27"/>
      <c r="O93" s="27"/>
      <c r="T93" s="28"/>
      <c r="Y93" s="27"/>
      <c r="AD93" s="27"/>
    </row>
    <row r="94">
      <c r="E94" s="27"/>
      <c r="J94" s="27"/>
      <c r="O94" s="27"/>
      <c r="T94" s="28"/>
      <c r="Y94" s="27"/>
      <c r="AD94" s="27"/>
    </row>
    <row r="95">
      <c r="E95" s="27"/>
      <c r="J95" s="27"/>
      <c r="O95" s="27"/>
      <c r="T95" s="28"/>
      <c r="Y95" s="27"/>
      <c r="AD95" s="27"/>
    </row>
    <row r="96">
      <c r="E96" s="27"/>
      <c r="J96" s="27"/>
      <c r="O96" s="27"/>
      <c r="T96" s="28"/>
      <c r="Y96" s="27"/>
      <c r="AD96" s="27"/>
    </row>
    <row r="97">
      <c r="E97" s="27"/>
      <c r="J97" s="27"/>
      <c r="O97" s="27"/>
      <c r="T97" s="28"/>
      <c r="Y97" s="27"/>
      <c r="AD97" s="27"/>
    </row>
    <row r="98">
      <c r="E98" s="27"/>
      <c r="J98" s="27"/>
      <c r="O98" s="27"/>
      <c r="T98" s="28"/>
      <c r="Y98" s="27"/>
      <c r="AD98" s="27"/>
    </row>
    <row r="99">
      <c r="E99" s="27"/>
      <c r="J99" s="27"/>
      <c r="O99" s="27"/>
      <c r="T99" s="28"/>
      <c r="Y99" s="27"/>
      <c r="AD99" s="27"/>
    </row>
    <row r="100">
      <c r="E100" s="27"/>
      <c r="J100" s="27"/>
      <c r="O100" s="27"/>
      <c r="T100" s="28"/>
      <c r="Y100" s="27"/>
      <c r="AD100" s="27"/>
    </row>
    <row r="101">
      <c r="E101" s="27"/>
      <c r="J101" s="27"/>
      <c r="O101" s="27"/>
      <c r="T101" s="28"/>
      <c r="Y101" s="27"/>
      <c r="AD101" s="27"/>
    </row>
    <row r="102">
      <c r="E102" s="27"/>
      <c r="J102" s="27"/>
      <c r="O102" s="27"/>
      <c r="T102" s="28"/>
      <c r="Y102" s="27"/>
      <c r="AD102" s="27"/>
    </row>
    <row r="103">
      <c r="E103" s="27"/>
      <c r="J103" s="27"/>
      <c r="O103" s="27"/>
      <c r="T103" s="28"/>
      <c r="Y103" s="27"/>
      <c r="AD103" s="27"/>
    </row>
    <row r="104">
      <c r="E104" s="27"/>
      <c r="J104" s="27"/>
      <c r="O104" s="27"/>
      <c r="T104" s="28"/>
      <c r="Y104" s="27"/>
      <c r="AD104" s="27"/>
    </row>
    <row r="105">
      <c r="E105" s="27"/>
      <c r="J105" s="27"/>
      <c r="O105" s="27"/>
      <c r="T105" s="28"/>
      <c r="Y105" s="27"/>
      <c r="AD105" s="27"/>
    </row>
    <row r="106">
      <c r="E106" s="27"/>
      <c r="J106" s="27"/>
      <c r="O106" s="27"/>
      <c r="T106" s="28"/>
      <c r="Y106" s="27"/>
      <c r="AD106" s="27"/>
    </row>
    <row r="107">
      <c r="E107" s="27"/>
      <c r="J107" s="27"/>
      <c r="O107" s="27"/>
      <c r="T107" s="28"/>
      <c r="Y107" s="27"/>
      <c r="AD107" s="27"/>
    </row>
    <row r="108">
      <c r="E108" s="27"/>
      <c r="J108" s="27"/>
      <c r="O108" s="27"/>
      <c r="T108" s="28"/>
      <c r="Y108" s="27"/>
      <c r="AD108" s="27"/>
    </row>
    <row r="109">
      <c r="E109" s="27"/>
      <c r="J109" s="27"/>
      <c r="O109" s="27"/>
      <c r="T109" s="28"/>
      <c r="Y109" s="27"/>
      <c r="AD109" s="27"/>
    </row>
    <row r="110">
      <c r="E110" s="27"/>
      <c r="J110" s="27"/>
      <c r="O110" s="27"/>
      <c r="T110" s="28"/>
      <c r="Y110" s="27"/>
      <c r="AD110" s="27"/>
    </row>
    <row r="111">
      <c r="E111" s="27"/>
      <c r="J111" s="27"/>
      <c r="O111" s="27"/>
      <c r="T111" s="28"/>
      <c r="Y111" s="27"/>
      <c r="AD111" s="27"/>
    </row>
    <row r="112">
      <c r="E112" s="27"/>
      <c r="J112" s="27"/>
      <c r="O112" s="27"/>
      <c r="T112" s="28"/>
      <c r="Y112" s="27"/>
      <c r="AD112" s="27"/>
    </row>
    <row r="113">
      <c r="E113" s="27"/>
      <c r="J113" s="27"/>
      <c r="O113" s="27"/>
      <c r="T113" s="28"/>
      <c r="Y113" s="27"/>
      <c r="AD113" s="27"/>
    </row>
    <row r="114">
      <c r="E114" s="27"/>
      <c r="J114" s="27"/>
      <c r="O114" s="27"/>
      <c r="T114" s="28"/>
      <c r="Y114" s="27"/>
      <c r="AD114" s="27"/>
    </row>
    <row r="115">
      <c r="E115" s="27"/>
      <c r="J115" s="27"/>
      <c r="O115" s="27"/>
      <c r="T115" s="28"/>
      <c r="Y115" s="27"/>
      <c r="AD115" s="27"/>
    </row>
    <row r="116">
      <c r="E116" s="27"/>
      <c r="J116" s="27"/>
      <c r="O116" s="27"/>
      <c r="T116" s="28"/>
      <c r="Y116" s="27"/>
      <c r="AD116" s="27"/>
    </row>
    <row r="117">
      <c r="E117" s="27"/>
      <c r="J117" s="27"/>
      <c r="O117" s="27"/>
      <c r="T117" s="28"/>
      <c r="Y117" s="27"/>
      <c r="AD117" s="27"/>
    </row>
    <row r="118">
      <c r="E118" s="27"/>
      <c r="J118" s="27"/>
      <c r="O118" s="27"/>
      <c r="T118" s="28"/>
      <c r="Y118" s="27"/>
      <c r="AD118" s="27"/>
    </row>
    <row r="119">
      <c r="E119" s="27"/>
      <c r="J119" s="27"/>
      <c r="O119" s="27"/>
      <c r="T119" s="28"/>
      <c r="Y119" s="27"/>
      <c r="AD119" s="27"/>
    </row>
    <row r="120">
      <c r="E120" s="27"/>
      <c r="J120" s="27"/>
      <c r="O120" s="27"/>
      <c r="T120" s="28"/>
      <c r="Y120" s="27"/>
      <c r="AD120" s="27"/>
    </row>
    <row r="121">
      <c r="E121" s="27"/>
      <c r="J121" s="27"/>
      <c r="O121" s="27"/>
      <c r="T121" s="28"/>
      <c r="Y121" s="27"/>
      <c r="AD121" s="27"/>
    </row>
    <row r="122">
      <c r="E122" s="27"/>
      <c r="J122" s="27"/>
      <c r="O122" s="27"/>
      <c r="T122" s="28"/>
      <c r="Y122" s="27"/>
      <c r="AD122" s="27"/>
    </row>
    <row r="123">
      <c r="E123" s="27"/>
      <c r="J123" s="27"/>
      <c r="O123" s="27"/>
      <c r="T123" s="28"/>
      <c r="Y123" s="27"/>
      <c r="AD123" s="27"/>
    </row>
    <row r="124">
      <c r="E124" s="27"/>
      <c r="J124" s="27"/>
      <c r="O124" s="27"/>
      <c r="T124" s="28"/>
      <c r="Y124" s="27"/>
      <c r="AD124" s="27"/>
    </row>
    <row r="125">
      <c r="E125" s="27"/>
      <c r="J125" s="27"/>
      <c r="O125" s="27"/>
      <c r="T125" s="28"/>
      <c r="Y125" s="27"/>
      <c r="AD125" s="27"/>
    </row>
    <row r="126">
      <c r="E126" s="27"/>
      <c r="J126" s="27"/>
      <c r="O126" s="27"/>
      <c r="T126" s="28"/>
      <c r="Y126" s="27"/>
      <c r="AD126" s="27"/>
    </row>
    <row r="127">
      <c r="E127" s="27"/>
      <c r="J127" s="27"/>
      <c r="O127" s="27"/>
      <c r="T127" s="28"/>
      <c r="Y127" s="27"/>
      <c r="AD127" s="27"/>
    </row>
    <row r="128">
      <c r="E128" s="27"/>
      <c r="J128" s="27"/>
      <c r="O128" s="27"/>
      <c r="T128" s="28"/>
      <c r="Y128" s="27"/>
      <c r="AD128" s="27"/>
    </row>
    <row r="129">
      <c r="E129" s="27"/>
      <c r="J129" s="27"/>
      <c r="O129" s="27"/>
      <c r="T129" s="28"/>
      <c r="Y129" s="27"/>
      <c r="AD129" s="27"/>
    </row>
    <row r="130">
      <c r="E130" s="27"/>
      <c r="J130" s="27"/>
      <c r="O130" s="27"/>
      <c r="T130" s="28"/>
      <c r="Y130" s="27"/>
      <c r="AD130" s="27"/>
    </row>
    <row r="131">
      <c r="E131" s="27"/>
      <c r="J131" s="27"/>
      <c r="O131" s="27"/>
      <c r="T131" s="28"/>
      <c r="Y131" s="27"/>
      <c r="AD131" s="27"/>
    </row>
    <row r="132">
      <c r="E132" s="27"/>
      <c r="J132" s="27"/>
      <c r="O132" s="27"/>
      <c r="T132" s="28"/>
      <c r="Y132" s="27"/>
      <c r="AD132" s="27"/>
    </row>
    <row r="133">
      <c r="E133" s="27"/>
      <c r="J133" s="27"/>
      <c r="O133" s="27"/>
      <c r="T133" s="28"/>
      <c r="Y133" s="27"/>
      <c r="AD133" s="27"/>
    </row>
    <row r="134">
      <c r="E134" s="27"/>
      <c r="J134" s="27"/>
      <c r="O134" s="27"/>
      <c r="T134" s="28"/>
      <c r="Y134" s="27"/>
      <c r="AD134" s="27"/>
    </row>
    <row r="135">
      <c r="E135" s="27"/>
      <c r="J135" s="27"/>
      <c r="O135" s="27"/>
      <c r="T135" s="28"/>
      <c r="Y135" s="27"/>
      <c r="AD135" s="27"/>
    </row>
    <row r="136">
      <c r="E136" s="27"/>
      <c r="J136" s="27"/>
      <c r="O136" s="27"/>
      <c r="T136" s="28"/>
      <c r="Y136" s="27"/>
      <c r="AD136" s="27"/>
    </row>
    <row r="137">
      <c r="E137" s="27"/>
      <c r="J137" s="27"/>
      <c r="O137" s="27"/>
      <c r="T137" s="28"/>
      <c r="Y137" s="27"/>
      <c r="AD137" s="27"/>
    </row>
    <row r="138">
      <c r="E138" s="27"/>
      <c r="J138" s="27"/>
      <c r="O138" s="27"/>
      <c r="T138" s="28"/>
      <c r="Y138" s="27"/>
      <c r="AD138" s="27"/>
    </row>
    <row r="139">
      <c r="E139" s="27"/>
      <c r="J139" s="27"/>
      <c r="O139" s="27"/>
      <c r="T139" s="28"/>
      <c r="Y139" s="27"/>
      <c r="AD139" s="27"/>
    </row>
    <row r="140">
      <c r="E140" s="27"/>
      <c r="J140" s="27"/>
      <c r="O140" s="27"/>
      <c r="T140" s="28"/>
      <c r="Y140" s="27"/>
      <c r="AD140" s="27"/>
    </row>
    <row r="141">
      <c r="E141" s="27"/>
      <c r="J141" s="27"/>
      <c r="O141" s="27"/>
      <c r="T141" s="28"/>
      <c r="Y141" s="27"/>
      <c r="AD141" s="27"/>
    </row>
    <row r="142">
      <c r="E142" s="27"/>
      <c r="J142" s="27"/>
      <c r="O142" s="27"/>
      <c r="T142" s="28"/>
      <c r="Y142" s="27"/>
      <c r="AD142" s="27"/>
    </row>
    <row r="143">
      <c r="E143" s="27"/>
      <c r="J143" s="27"/>
      <c r="O143" s="27"/>
      <c r="T143" s="28"/>
      <c r="Y143" s="27"/>
      <c r="AD143" s="27"/>
    </row>
    <row r="144">
      <c r="E144" s="27"/>
      <c r="J144" s="27"/>
      <c r="O144" s="27"/>
      <c r="T144" s="28"/>
      <c r="Y144" s="27"/>
      <c r="AD144" s="27"/>
    </row>
    <row r="145">
      <c r="E145" s="27"/>
      <c r="J145" s="27"/>
      <c r="O145" s="27"/>
      <c r="T145" s="28"/>
      <c r="Y145" s="27"/>
      <c r="AD145" s="27"/>
    </row>
    <row r="146">
      <c r="E146" s="27"/>
      <c r="J146" s="27"/>
      <c r="O146" s="27"/>
      <c r="T146" s="28"/>
      <c r="Y146" s="27"/>
      <c r="AD146" s="27"/>
    </row>
    <row r="147">
      <c r="E147" s="27"/>
      <c r="J147" s="27"/>
      <c r="O147" s="27"/>
      <c r="T147" s="28"/>
      <c r="Y147" s="27"/>
      <c r="AD147" s="27"/>
    </row>
    <row r="148">
      <c r="E148" s="27"/>
      <c r="J148" s="27"/>
      <c r="O148" s="27"/>
      <c r="T148" s="28"/>
      <c r="Y148" s="27"/>
      <c r="AD148" s="27"/>
    </row>
    <row r="149">
      <c r="E149" s="27"/>
      <c r="J149" s="27"/>
      <c r="O149" s="27"/>
      <c r="T149" s="28"/>
      <c r="Y149" s="27"/>
      <c r="AD149" s="27"/>
    </row>
    <row r="150">
      <c r="E150" s="27"/>
      <c r="J150" s="27"/>
      <c r="O150" s="27"/>
      <c r="T150" s="28"/>
      <c r="Y150" s="27"/>
      <c r="AD150" s="27"/>
    </row>
    <row r="151">
      <c r="E151" s="27"/>
      <c r="J151" s="27"/>
      <c r="O151" s="27"/>
      <c r="T151" s="28"/>
      <c r="Y151" s="27"/>
      <c r="AD151" s="27"/>
    </row>
    <row r="152">
      <c r="E152" s="27"/>
      <c r="J152" s="27"/>
      <c r="O152" s="27"/>
      <c r="T152" s="28"/>
      <c r="Y152" s="27"/>
      <c r="AD152" s="27"/>
    </row>
    <row r="153">
      <c r="E153" s="27"/>
      <c r="J153" s="27"/>
      <c r="O153" s="27"/>
      <c r="T153" s="28"/>
      <c r="Y153" s="27"/>
      <c r="AD153" s="27"/>
    </row>
    <row r="154">
      <c r="E154" s="27"/>
      <c r="J154" s="27"/>
      <c r="O154" s="27"/>
      <c r="T154" s="28"/>
      <c r="Y154" s="27"/>
      <c r="AD154" s="27"/>
    </row>
    <row r="155">
      <c r="E155" s="27"/>
      <c r="J155" s="27"/>
      <c r="O155" s="27"/>
      <c r="T155" s="28"/>
      <c r="Y155" s="27"/>
      <c r="AD155" s="27"/>
    </row>
    <row r="156">
      <c r="E156" s="27"/>
      <c r="J156" s="27"/>
      <c r="O156" s="27"/>
      <c r="T156" s="28"/>
      <c r="Y156" s="27"/>
      <c r="AD156" s="27"/>
    </row>
    <row r="157">
      <c r="E157" s="27"/>
      <c r="J157" s="27"/>
      <c r="O157" s="27"/>
      <c r="T157" s="28"/>
      <c r="Y157" s="27"/>
      <c r="AD157" s="27"/>
    </row>
    <row r="158">
      <c r="E158" s="27"/>
      <c r="J158" s="27"/>
      <c r="O158" s="27"/>
      <c r="T158" s="28"/>
      <c r="Y158" s="27"/>
      <c r="AD158" s="27"/>
    </row>
    <row r="159">
      <c r="E159" s="27"/>
      <c r="J159" s="27"/>
      <c r="O159" s="27"/>
      <c r="T159" s="28"/>
      <c r="Y159" s="27"/>
      <c r="AD159" s="27"/>
    </row>
    <row r="160">
      <c r="E160" s="27"/>
      <c r="J160" s="27"/>
      <c r="O160" s="27"/>
      <c r="T160" s="28"/>
      <c r="Y160" s="27"/>
      <c r="AD160" s="27"/>
    </row>
    <row r="161">
      <c r="E161" s="27"/>
      <c r="J161" s="27"/>
      <c r="O161" s="27"/>
      <c r="T161" s="28"/>
      <c r="Y161" s="27"/>
      <c r="AD161" s="27"/>
    </row>
    <row r="162">
      <c r="E162" s="27"/>
      <c r="J162" s="27"/>
      <c r="O162" s="27"/>
      <c r="T162" s="28"/>
      <c r="Y162" s="27"/>
      <c r="AD162" s="27"/>
    </row>
    <row r="163">
      <c r="E163" s="27"/>
      <c r="J163" s="27"/>
      <c r="O163" s="27"/>
      <c r="T163" s="28"/>
      <c r="Y163" s="27"/>
      <c r="AD163" s="27"/>
    </row>
    <row r="164">
      <c r="E164" s="27"/>
      <c r="J164" s="27"/>
      <c r="O164" s="27"/>
      <c r="T164" s="28"/>
      <c r="Y164" s="27"/>
      <c r="AD164" s="27"/>
    </row>
    <row r="165">
      <c r="E165" s="27"/>
      <c r="J165" s="27"/>
      <c r="O165" s="27"/>
      <c r="T165" s="28"/>
      <c r="Y165" s="27"/>
      <c r="AD165" s="27"/>
    </row>
    <row r="166">
      <c r="E166" s="27"/>
      <c r="J166" s="27"/>
      <c r="O166" s="27"/>
      <c r="T166" s="28"/>
      <c r="Y166" s="27"/>
      <c r="AD166" s="27"/>
    </row>
    <row r="167">
      <c r="E167" s="27"/>
      <c r="J167" s="27"/>
      <c r="O167" s="27"/>
      <c r="T167" s="28"/>
      <c r="Y167" s="27"/>
      <c r="AD167" s="27"/>
    </row>
    <row r="168">
      <c r="E168" s="27"/>
      <c r="J168" s="27"/>
      <c r="O168" s="27"/>
      <c r="T168" s="28"/>
      <c r="Y168" s="27"/>
      <c r="AD168" s="27"/>
    </row>
    <row r="169">
      <c r="E169" s="27"/>
      <c r="J169" s="27"/>
      <c r="O169" s="27"/>
      <c r="T169" s="28"/>
      <c r="Y169" s="27"/>
      <c r="AD169" s="27"/>
    </row>
    <row r="170">
      <c r="E170" s="27"/>
      <c r="J170" s="27"/>
      <c r="O170" s="27"/>
      <c r="T170" s="28"/>
      <c r="Y170" s="27"/>
      <c r="AD170" s="27"/>
    </row>
    <row r="171">
      <c r="E171" s="27"/>
      <c r="J171" s="27"/>
      <c r="O171" s="27"/>
      <c r="T171" s="28"/>
      <c r="Y171" s="27"/>
      <c r="AD171" s="27"/>
    </row>
    <row r="172">
      <c r="E172" s="27"/>
      <c r="J172" s="27"/>
      <c r="O172" s="27"/>
      <c r="T172" s="28"/>
      <c r="Y172" s="27"/>
      <c r="AD172" s="27"/>
    </row>
    <row r="173">
      <c r="E173" s="27"/>
      <c r="J173" s="27"/>
      <c r="O173" s="27"/>
      <c r="T173" s="28"/>
      <c r="Y173" s="27"/>
      <c r="AD173" s="27"/>
    </row>
    <row r="174">
      <c r="E174" s="27"/>
      <c r="J174" s="27"/>
      <c r="O174" s="27"/>
      <c r="T174" s="28"/>
      <c r="Y174" s="27"/>
      <c r="AD174" s="27"/>
    </row>
    <row r="175">
      <c r="E175" s="27"/>
      <c r="J175" s="27"/>
      <c r="O175" s="27"/>
      <c r="T175" s="28"/>
      <c r="Y175" s="27"/>
      <c r="AD175" s="27"/>
    </row>
    <row r="176">
      <c r="E176" s="27"/>
      <c r="J176" s="27"/>
      <c r="O176" s="27"/>
      <c r="T176" s="28"/>
      <c r="Y176" s="27"/>
      <c r="AD176" s="27"/>
    </row>
    <row r="177">
      <c r="E177" s="27"/>
      <c r="J177" s="27"/>
      <c r="O177" s="27"/>
      <c r="T177" s="28"/>
      <c r="Y177" s="27"/>
      <c r="AD177" s="27"/>
    </row>
    <row r="178">
      <c r="E178" s="27"/>
      <c r="J178" s="27"/>
      <c r="O178" s="27"/>
      <c r="T178" s="28"/>
      <c r="Y178" s="27"/>
      <c r="AD178" s="27"/>
    </row>
    <row r="179">
      <c r="E179" s="27"/>
      <c r="J179" s="27"/>
      <c r="O179" s="27"/>
      <c r="T179" s="28"/>
      <c r="Y179" s="27"/>
      <c r="AD179" s="27"/>
    </row>
    <row r="180">
      <c r="E180" s="27"/>
      <c r="J180" s="27"/>
      <c r="O180" s="27"/>
      <c r="T180" s="28"/>
      <c r="Y180" s="27"/>
      <c r="AD180" s="27"/>
    </row>
    <row r="181">
      <c r="E181" s="27"/>
      <c r="J181" s="27"/>
      <c r="O181" s="27"/>
      <c r="T181" s="28"/>
      <c r="Y181" s="27"/>
      <c r="AD181" s="27"/>
    </row>
    <row r="182">
      <c r="E182" s="27"/>
      <c r="J182" s="27"/>
      <c r="O182" s="27"/>
      <c r="T182" s="28"/>
      <c r="Y182" s="27"/>
      <c r="AD182" s="27"/>
    </row>
    <row r="183">
      <c r="E183" s="27"/>
      <c r="J183" s="27"/>
      <c r="O183" s="27"/>
      <c r="T183" s="28"/>
      <c r="Y183" s="27"/>
      <c r="AD183" s="27"/>
    </row>
    <row r="184">
      <c r="E184" s="27"/>
      <c r="J184" s="27"/>
      <c r="O184" s="27"/>
      <c r="T184" s="28"/>
      <c r="Y184" s="27"/>
      <c r="AD184" s="27"/>
    </row>
    <row r="185">
      <c r="E185" s="27"/>
      <c r="J185" s="27"/>
      <c r="O185" s="27"/>
      <c r="T185" s="28"/>
      <c r="Y185" s="27"/>
      <c r="AD185" s="27"/>
    </row>
    <row r="186">
      <c r="E186" s="27"/>
      <c r="J186" s="27"/>
      <c r="O186" s="27"/>
      <c r="T186" s="28"/>
      <c r="Y186" s="27"/>
      <c r="AD186" s="27"/>
    </row>
    <row r="187">
      <c r="E187" s="27"/>
      <c r="J187" s="27"/>
      <c r="O187" s="27"/>
      <c r="T187" s="28"/>
      <c r="Y187" s="27"/>
      <c r="AD187" s="27"/>
    </row>
    <row r="188">
      <c r="E188" s="27"/>
      <c r="J188" s="27"/>
      <c r="O188" s="27"/>
      <c r="T188" s="28"/>
      <c r="Y188" s="27"/>
      <c r="AD188" s="27"/>
    </row>
    <row r="189">
      <c r="E189" s="27"/>
      <c r="J189" s="27"/>
      <c r="O189" s="27"/>
      <c r="T189" s="28"/>
      <c r="Y189" s="27"/>
      <c r="AD189" s="27"/>
    </row>
    <row r="190">
      <c r="E190" s="27"/>
      <c r="J190" s="27"/>
      <c r="O190" s="27"/>
      <c r="T190" s="28"/>
      <c r="Y190" s="27"/>
      <c r="AD190" s="27"/>
    </row>
    <row r="191">
      <c r="E191" s="27"/>
      <c r="J191" s="27"/>
      <c r="O191" s="27"/>
      <c r="T191" s="28"/>
      <c r="Y191" s="27"/>
      <c r="AD191" s="27"/>
    </row>
    <row r="192">
      <c r="E192" s="27"/>
      <c r="J192" s="27"/>
      <c r="O192" s="27"/>
      <c r="T192" s="28"/>
      <c r="Y192" s="27"/>
      <c r="AD192" s="27"/>
    </row>
    <row r="193">
      <c r="E193" s="27"/>
      <c r="J193" s="27"/>
      <c r="O193" s="27"/>
      <c r="T193" s="28"/>
      <c r="Y193" s="27"/>
      <c r="AD193" s="27"/>
    </row>
    <row r="194">
      <c r="E194" s="27"/>
      <c r="J194" s="27"/>
      <c r="O194" s="27"/>
      <c r="T194" s="28"/>
      <c r="Y194" s="27"/>
      <c r="AD194" s="27"/>
    </row>
    <row r="195">
      <c r="E195" s="27"/>
      <c r="J195" s="27"/>
      <c r="O195" s="27"/>
      <c r="T195" s="28"/>
      <c r="Y195" s="27"/>
      <c r="AD195" s="27"/>
    </row>
    <row r="196">
      <c r="E196" s="27"/>
      <c r="J196" s="27"/>
      <c r="O196" s="27"/>
      <c r="T196" s="28"/>
      <c r="Y196" s="27"/>
      <c r="AD196" s="27"/>
    </row>
    <row r="197">
      <c r="E197" s="27"/>
      <c r="J197" s="27"/>
      <c r="O197" s="27"/>
      <c r="T197" s="28"/>
      <c r="Y197" s="27"/>
      <c r="AD197" s="27"/>
    </row>
    <row r="198">
      <c r="E198" s="27"/>
      <c r="J198" s="27"/>
      <c r="O198" s="27"/>
      <c r="T198" s="28"/>
      <c r="Y198" s="27"/>
      <c r="AD198" s="27"/>
    </row>
    <row r="199">
      <c r="E199" s="27"/>
      <c r="J199" s="27"/>
      <c r="O199" s="27"/>
      <c r="T199" s="28"/>
      <c r="Y199" s="27"/>
      <c r="AD199" s="27"/>
    </row>
    <row r="200">
      <c r="E200" s="27"/>
      <c r="J200" s="27"/>
      <c r="O200" s="27"/>
      <c r="T200" s="28"/>
      <c r="Y200" s="27"/>
      <c r="AD200" s="27"/>
    </row>
    <row r="201">
      <c r="E201" s="27"/>
      <c r="J201" s="27"/>
      <c r="O201" s="27"/>
      <c r="T201" s="28"/>
      <c r="Y201" s="27"/>
      <c r="AD201" s="27"/>
    </row>
    <row r="202">
      <c r="E202" s="27"/>
      <c r="J202" s="27"/>
      <c r="O202" s="27"/>
      <c r="T202" s="28"/>
      <c r="Y202" s="27"/>
      <c r="AD202" s="27"/>
    </row>
    <row r="203">
      <c r="E203" s="27"/>
      <c r="J203" s="27"/>
      <c r="O203" s="27"/>
      <c r="T203" s="28"/>
      <c r="Y203" s="27"/>
      <c r="AD203" s="27"/>
    </row>
    <row r="204">
      <c r="E204" s="27"/>
      <c r="J204" s="27"/>
      <c r="O204" s="27"/>
      <c r="T204" s="28"/>
      <c r="Y204" s="27"/>
      <c r="AD204" s="27"/>
    </row>
    <row r="205">
      <c r="E205" s="27"/>
      <c r="J205" s="27"/>
      <c r="O205" s="27"/>
      <c r="T205" s="28"/>
      <c r="Y205" s="27"/>
      <c r="AD205" s="27"/>
    </row>
    <row r="206">
      <c r="E206" s="27"/>
      <c r="J206" s="27"/>
      <c r="O206" s="27"/>
      <c r="T206" s="28"/>
      <c r="Y206" s="27"/>
      <c r="AD206" s="27"/>
    </row>
    <row r="207">
      <c r="E207" s="27"/>
      <c r="J207" s="27"/>
      <c r="O207" s="27"/>
      <c r="T207" s="28"/>
      <c r="Y207" s="27"/>
      <c r="AD207" s="27"/>
    </row>
    <row r="208">
      <c r="E208" s="27"/>
      <c r="J208" s="27"/>
      <c r="O208" s="27"/>
      <c r="T208" s="28"/>
      <c r="Y208" s="27"/>
      <c r="AD208" s="27"/>
    </row>
    <row r="209">
      <c r="E209" s="27"/>
      <c r="J209" s="27"/>
      <c r="O209" s="27"/>
      <c r="T209" s="28"/>
      <c r="Y209" s="27"/>
      <c r="AD209" s="27"/>
    </row>
    <row r="210">
      <c r="E210" s="27"/>
      <c r="J210" s="27"/>
      <c r="O210" s="27"/>
      <c r="T210" s="28"/>
      <c r="Y210" s="27"/>
      <c r="AD210" s="27"/>
    </row>
    <row r="211">
      <c r="E211" s="27"/>
      <c r="J211" s="27"/>
      <c r="O211" s="27"/>
      <c r="T211" s="28"/>
      <c r="Y211" s="27"/>
      <c r="AD211" s="27"/>
    </row>
    <row r="212">
      <c r="E212" s="27"/>
      <c r="J212" s="27"/>
      <c r="O212" s="27"/>
      <c r="T212" s="28"/>
      <c r="Y212" s="27"/>
      <c r="AD212" s="27"/>
    </row>
    <row r="213">
      <c r="E213" s="27"/>
      <c r="J213" s="27"/>
      <c r="O213" s="27"/>
      <c r="T213" s="28"/>
      <c r="Y213" s="27"/>
      <c r="AD213" s="27"/>
    </row>
    <row r="214">
      <c r="E214" s="27"/>
      <c r="J214" s="27"/>
      <c r="O214" s="27"/>
      <c r="T214" s="28"/>
      <c r="Y214" s="27"/>
      <c r="AD214" s="27"/>
    </row>
    <row r="215">
      <c r="E215" s="27"/>
      <c r="J215" s="27"/>
      <c r="O215" s="27"/>
      <c r="T215" s="28"/>
      <c r="Y215" s="27"/>
      <c r="AD215" s="27"/>
    </row>
    <row r="216">
      <c r="E216" s="27"/>
      <c r="J216" s="27"/>
      <c r="O216" s="27"/>
      <c r="T216" s="28"/>
      <c r="Y216" s="27"/>
      <c r="AD216" s="27"/>
    </row>
    <row r="217">
      <c r="E217" s="27"/>
      <c r="J217" s="27"/>
      <c r="O217" s="27"/>
      <c r="T217" s="28"/>
      <c r="Y217" s="27"/>
      <c r="AD217" s="27"/>
    </row>
    <row r="218">
      <c r="E218" s="27"/>
      <c r="J218" s="27"/>
      <c r="O218" s="27"/>
      <c r="T218" s="28"/>
      <c r="Y218" s="27"/>
      <c r="AD218" s="27"/>
    </row>
    <row r="219">
      <c r="E219" s="27"/>
      <c r="J219" s="27"/>
      <c r="O219" s="27"/>
      <c r="T219" s="28"/>
      <c r="Y219" s="27"/>
      <c r="AD219" s="27"/>
    </row>
    <row r="220">
      <c r="E220" s="27"/>
      <c r="J220" s="27"/>
      <c r="O220" s="27"/>
      <c r="T220" s="28"/>
      <c r="Y220" s="27"/>
      <c r="AD220" s="27"/>
    </row>
    <row r="221">
      <c r="E221" s="27"/>
      <c r="J221" s="27"/>
      <c r="O221" s="27"/>
      <c r="T221" s="28"/>
      <c r="Y221" s="27"/>
      <c r="AD221" s="27"/>
    </row>
    <row r="222">
      <c r="E222" s="27"/>
      <c r="J222" s="27"/>
      <c r="O222" s="27"/>
      <c r="T222" s="28"/>
      <c r="Y222" s="27"/>
      <c r="AD222" s="27"/>
    </row>
    <row r="223">
      <c r="E223" s="27"/>
      <c r="J223" s="27"/>
      <c r="O223" s="27"/>
      <c r="T223" s="28"/>
      <c r="Y223" s="27"/>
      <c r="AD223" s="27"/>
    </row>
    <row r="224">
      <c r="E224" s="27"/>
      <c r="J224" s="27"/>
      <c r="O224" s="27"/>
      <c r="T224" s="28"/>
      <c r="Y224" s="27"/>
      <c r="AD224" s="27"/>
    </row>
    <row r="225">
      <c r="E225" s="27"/>
      <c r="J225" s="27"/>
      <c r="O225" s="27"/>
      <c r="T225" s="28"/>
      <c r="Y225" s="27"/>
      <c r="AD225" s="27"/>
    </row>
    <row r="226">
      <c r="E226" s="27"/>
      <c r="J226" s="27"/>
      <c r="O226" s="27"/>
      <c r="T226" s="28"/>
      <c r="Y226" s="27"/>
      <c r="AD226" s="27"/>
    </row>
    <row r="227">
      <c r="E227" s="27"/>
      <c r="J227" s="27"/>
      <c r="O227" s="27"/>
      <c r="T227" s="28"/>
      <c r="Y227" s="27"/>
      <c r="AD227" s="27"/>
    </row>
    <row r="228">
      <c r="E228" s="27"/>
      <c r="J228" s="27"/>
      <c r="O228" s="27"/>
      <c r="T228" s="28"/>
      <c r="Y228" s="27"/>
      <c r="AD228" s="27"/>
    </row>
    <row r="229">
      <c r="E229" s="27"/>
      <c r="J229" s="27"/>
      <c r="O229" s="27"/>
      <c r="T229" s="28"/>
      <c r="Y229" s="27"/>
      <c r="AD229" s="27"/>
    </row>
    <row r="230">
      <c r="E230" s="27"/>
      <c r="J230" s="27"/>
      <c r="O230" s="27"/>
      <c r="T230" s="28"/>
      <c r="Y230" s="27"/>
      <c r="AD230" s="27"/>
    </row>
    <row r="231">
      <c r="E231" s="27"/>
      <c r="J231" s="27"/>
      <c r="O231" s="27"/>
      <c r="T231" s="28"/>
      <c r="Y231" s="27"/>
      <c r="AD231" s="27"/>
    </row>
    <row r="232">
      <c r="E232" s="27"/>
      <c r="J232" s="27"/>
      <c r="O232" s="27"/>
      <c r="T232" s="28"/>
      <c r="Y232" s="27"/>
      <c r="AD232" s="27"/>
    </row>
    <row r="233">
      <c r="E233" s="27"/>
      <c r="J233" s="27"/>
      <c r="O233" s="27"/>
      <c r="T233" s="28"/>
      <c r="Y233" s="27"/>
      <c r="AD233" s="27"/>
    </row>
    <row r="234">
      <c r="E234" s="27"/>
      <c r="J234" s="27"/>
      <c r="O234" s="27"/>
      <c r="T234" s="28"/>
      <c r="Y234" s="27"/>
      <c r="AD234" s="27"/>
    </row>
    <row r="235">
      <c r="E235" s="27"/>
      <c r="J235" s="27"/>
      <c r="O235" s="27"/>
      <c r="T235" s="28"/>
      <c r="Y235" s="27"/>
      <c r="AD235" s="27"/>
    </row>
    <row r="236">
      <c r="E236" s="27"/>
      <c r="J236" s="27"/>
      <c r="O236" s="27"/>
      <c r="T236" s="28"/>
      <c r="Y236" s="27"/>
      <c r="AD236" s="27"/>
    </row>
    <row r="237">
      <c r="E237" s="27"/>
      <c r="J237" s="27"/>
      <c r="O237" s="27"/>
      <c r="T237" s="28"/>
      <c r="Y237" s="27"/>
      <c r="AD237" s="27"/>
    </row>
    <row r="238">
      <c r="E238" s="27"/>
      <c r="J238" s="27"/>
      <c r="O238" s="27"/>
      <c r="T238" s="28"/>
      <c r="Y238" s="27"/>
      <c r="AD238" s="27"/>
    </row>
    <row r="239">
      <c r="E239" s="27"/>
      <c r="J239" s="27"/>
      <c r="O239" s="27"/>
      <c r="T239" s="28"/>
      <c r="Y239" s="27"/>
      <c r="AD239" s="27"/>
    </row>
    <row r="240">
      <c r="E240" s="27"/>
      <c r="J240" s="27"/>
      <c r="O240" s="27"/>
      <c r="T240" s="28"/>
      <c r="Y240" s="27"/>
      <c r="AD240" s="27"/>
    </row>
    <row r="241">
      <c r="E241" s="27"/>
      <c r="J241" s="27"/>
      <c r="O241" s="27"/>
      <c r="T241" s="28"/>
      <c r="Y241" s="27"/>
      <c r="AD241" s="27"/>
    </row>
    <row r="242">
      <c r="E242" s="27"/>
      <c r="J242" s="27"/>
      <c r="O242" s="27"/>
      <c r="T242" s="28"/>
      <c r="Y242" s="27"/>
      <c r="AD242" s="27"/>
    </row>
    <row r="243">
      <c r="E243" s="27"/>
      <c r="J243" s="27"/>
      <c r="O243" s="27"/>
      <c r="T243" s="28"/>
      <c r="Y243" s="27"/>
      <c r="AD243" s="27"/>
    </row>
    <row r="244">
      <c r="E244" s="27"/>
      <c r="J244" s="27"/>
      <c r="O244" s="27"/>
      <c r="T244" s="28"/>
      <c r="Y244" s="27"/>
      <c r="AD244" s="27"/>
    </row>
    <row r="245">
      <c r="E245" s="27"/>
      <c r="J245" s="27"/>
      <c r="O245" s="27"/>
      <c r="T245" s="28"/>
      <c r="Y245" s="27"/>
      <c r="AD245" s="27"/>
    </row>
    <row r="246">
      <c r="E246" s="27"/>
      <c r="J246" s="27"/>
      <c r="O246" s="27"/>
      <c r="T246" s="28"/>
      <c r="Y246" s="27"/>
      <c r="AD246" s="27"/>
    </row>
    <row r="247">
      <c r="E247" s="27"/>
      <c r="J247" s="27"/>
      <c r="O247" s="27"/>
      <c r="T247" s="28"/>
      <c r="Y247" s="27"/>
      <c r="AD247" s="27"/>
    </row>
    <row r="248">
      <c r="E248" s="27"/>
      <c r="J248" s="27"/>
      <c r="O248" s="27"/>
      <c r="T248" s="28"/>
      <c r="Y248" s="27"/>
      <c r="AD248" s="27"/>
    </row>
    <row r="249">
      <c r="E249" s="27"/>
      <c r="J249" s="27"/>
      <c r="O249" s="27"/>
      <c r="T249" s="28"/>
      <c r="Y249" s="27"/>
      <c r="AD249" s="27"/>
    </row>
    <row r="250">
      <c r="E250" s="27"/>
      <c r="J250" s="27"/>
      <c r="O250" s="27"/>
      <c r="T250" s="28"/>
      <c r="Y250" s="27"/>
      <c r="AD250" s="27"/>
    </row>
    <row r="251">
      <c r="E251" s="27"/>
      <c r="J251" s="27"/>
      <c r="O251" s="27"/>
      <c r="T251" s="28"/>
      <c r="Y251" s="27"/>
      <c r="AD251" s="27"/>
    </row>
    <row r="252">
      <c r="E252" s="27"/>
      <c r="J252" s="27"/>
      <c r="O252" s="27"/>
      <c r="T252" s="28"/>
      <c r="Y252" s="27"/>
      <c r="AD252" s="27"/>
    </row>
    <row r="253">
      <c r="E253" s="27"/>
      <c r="J253" s="27"/>
      <c r="O253" s="27"/>
      <c r="T253" s="28"/>
      <c r="Y253" s="27"/>
      <c r="AD253" s="27"/>
    </row>
    <row r="254">
      <c r="E254" s="27"/>
      <c r="J254" s="27"/>
      <c r="O254" s="27"/>
      <c r="T254" s="28"/>
      <c r="Y254" s="27"/>
      <c r="AD254" s="27"/>
    </row>
    <row r="255">
      <c r="E255" s="27"/>
      <c r="J255" s="27"/>
      <c r="O255" s="27"/>
      <c r="T255" s="28"/>
      <c r="Y255" s="27"/>
      <c r="AD255" s="27"/>
    </row>
    <row r="256">
      <c r="E256" s="27"/>
      <c r="J256" s="27"/>
      <c r="O256" s="27"/>
      <c r="T256" s="28"/>
      <c r="Y256" s="27"/>
      <c r="AD256" s="27"/>
    </row>
    <row r="257">
      <c r="E257" s="27"/>
      <c r="J257" s="27"/>
      <c r="O257" s="27"/>
      <c r="T257" s="28"/>
      <c r="Y257" s="27"/>
      <c r="AD257" s="27"/>
    </row>
    <row r="258">
      <c r="E258" s="27"/>
      <c r="J258" s="27"/>
      <c r="O258" s="27"/>
      <c r="T258" s="28"/>
      <c r="Y258" s="27"/>
      <c r="AD258" s="27"/>
    </row>
    <row r="259">
      <c r="E259" s="27"/>
      <c r="J259" s="27"/>
      <c r="O259" s="27"/>
      <c r="T259" s="28"/>
      <c r="Y259" s="27"/>
      <c r="AD259" s="27"/>
    </row>
    <row r="260">
      <c r="E260" s="27"/>
      <c r="J260" s="27"/>
      <c r="O260" s="27"/>
      <c r="T260" s="28"/>
      <c r="Y260" s="27"/>
      <c r="AD260" s="27"/>
    </row>
    <row r="261">
      <c r="E261" s="27"/>
      <c r="J261" s="27"/>
      <c r="O261" s="27"/>
      <c r="T261" s="28"/>
      <c r="Y261" s="27"/>
      <c r="AD261" s="27"/>
    </row>
    <row r="262">
      <c r="E262" s="27"/>
      <c r="J262" s="27"/>
      <c r="O262" s="27"/>
      <c r="T262" s="28"/>
      <c r="Y262" s="27"/>
      <c r="AD262" s="27"/>
    </row>
    <row r="263">
      <c r="E263" s="27"/>
      <c r="J263" s="27"/>
      <c r="O263" s="27"/>
      <c r="T263" s="28"/>
      <c r="Y263" s="27"/>
      <c r="AD263" s="27"/>
    </row>
    <row r="264">
      <c r="E264" s="27"/>
      <c r="J264" s="27"/>
      <c r="O264" s="27"/>
      <c r="T264" s="28"/>
      <c r="Y264" s="27"/>
      <c r="AD264" s="27"/>
    </row>
    <row r="265">
      <c r="E265" s="27"/>
      <c r="J265" s="27"/>
      <c r="O265" s="27"/>
      <c r="T265" s="28"/>
      <c r="Y265" s="27"/>
      <c r="AD265" s="27"/>
    </row>
    <row r="266">
      <c r="E266" s="27"/>
      <c r="J266" s="27"/>
      <c r="O266" s="27"/>
      <c r="T266" s="28"/>
      <c r="Y266" s="27"/>
      <c r="AD266" s="27"/>
    </row>
    <row r="267">
      <c r="E267" s="27"/>
      <c r="J267" s="27"/>
      <c r="O267" s="27"/>
      <c r="T267" s="28"/>
      <c r="Y267" s="27"/>
      <c r="AD267" s="27"/>
    </row>
    <row r="268">
      <c r="E268" s="27"/>
      <c r="J268" s="27"/>
      <c r="O268" s="27"/>
      <c r="T268" s="28"/>
      <c r="Y268" s="27"/>
      <c r="AD268" s="27"/>
    </row>
    <row r="269">
      <c r="E269" s="27"/>
      <c r="J269" s="27"/>
      <c r="O269" s="27"/>
      <c r="T269" s="28"/>
      <c r="Y269" s="27"/>
      <c r="AD269" s="27"/>
    </row>
    <row r="270">
      <c r="E270" s="27"/>
      <c r="J270" s="27"/>
      <c r="O270" s="27"/>
      <c r="T270" s="28"/>
      <c r="Y270" s="27"/>
      <c r="AD270" s="27"/>
    </row>
    <row r="271">
      <c r="E271" s="27"/>
      <c r="J271" s="27"/>
      <c r="O271" s="27"/>
      <c r="T271" s="28"/>
      <c r="Y271" s="27"/>
      <c r="AD271" s="27"/>
    </row>
    <row r="272">
      <c r="E272" s="27"/>
      <c r="J272" s="27"/>
      <c r="O272" s="27"/>
      <c r="T272" s="28"/>
      <c r="Y272" s="27"/>
      <c r="AD272" s="27"/>
    </row>
    <row r="273">
      <c r="E273" s="27"/>
      <c r="J273" s="27"/>
      <c r="O273" s="27"/>
      <c r="T273" s="28"/>
      <c r="Y273" s="27"/>
      <c r="AD273" s="27"/>
    </row>
    <row r="274">
      <c r="E274" s="27"/>
      <c r="J274" s="27"/>
      <c r="O274" s="27"/>
      <c r="T274" s="28"/>
      <c r="Y274" s="27"/>
      <c r="AD274" s="27"/>
    </row>
    <row r="275">
      <c r="E275" s="27"/>
      <c r="J275" s="27"/>
      <c r="O275" s="27"/>
      <c r="T275" s="28"/>
      <c r="Y275" s="27"/>
      <c r="AD275" s="27"/>
    </row>
    <row r="276">
      <c r="E276" s="27"/>
      <c r="J276" s="27"/>
      <c r="O276" s="27"/>
      <c r="T276" s="28"/>
      <c r="Y276" s="27"/>
      <c r="AD276" s="27"/>
    </row>
    <row r="277">
      <c r="E277" s="27"/>
      <c r="J277" s="27"/>
      <c r="O277" s="27"/>
      <c r="T277" s="28"/>
      <c r="Y277" s="27"/>
      <c r="AD277" s="27"/>
    </row>
    <row r="278">
      <c r="E278" s="27"/>
      <c r="J278" s="27"/>
      <c r="O278" s="27"/>
      <c r="T278" s="28"/>
      <c r="Y278" s="27"/>
      <c r="AD278" s="27"/>
    </row>
    <row r="279">
      <c r="E279" s="27"/>
      <c r="J279" s="27"/>
      <c r="O279" s="27"/>
      <c r="T279" s="28"/>
      <c r="Y279" s="27"/>
      <c r="AD279" s="27"/>
    </row>
    <row r="280">
      <c r="E280" s="27"/>
      <c r="J280" s="27"/>
      <c r="O280" s="27"/>
      <c r="T280" s="28"/>
      <c r="Y280" s="27"/>
      <c r="AD280" s="27"/>
    </row>
    <row r="281">
      <c r="E281" s="27"/>
      <c r="J281" s="27"/>
      <c r="O281" s="27"/>
      <c r="T281" s="28"/>
      <c r="Y281" s="27"/>
      <c r="AD281" s="27"/>
    </row>
    <row r="282">
      <c r="E282" s="27"/>
      <c r="J282" s="27"/>
      <c r="O282" s="27"/>
      <c r="T282" s="28"/>
      <c r="Y282" s="27"/>
      <c r="AD282" s="27"/>
    </row>
    <row r="283">
      <c r="E283" s="27"/>
      <c r="J283" s="27"/>
      <c r="O283" s="27"/>
      <c r="T283" s="28"/>
      <c r="Y283" s="27"/>
      <c r="AD283" s="27"/>
    </row>
    <row r="284">
      <c r="E284" s="27"/>
      <c r="J284" s="27"/>
      <c r="O284" s="27"/>
      <c r="T284" s="28"/>
      <c r="Y284" s="27"/>
      <c r="AD284" s="27"/>
    </row>
    <row r="285">
      <c r="E285" s="27"/>
      <c r="J285" s="27"/>
      <c r="O285" s="27"/>
      <c r="T285" s="28"/>
      <c r="Y285" s="27"/>
      <c r="AD285" s="27"/>
    </row>
    <row r="286">
      <c r="E286" s="27"/>
      <c r="J286" s="27"/>
      <c r="O286" s="27"/>
      <c r="T286" s="28"/>
      <c r="Y286" s="27"/>
      <c r="AD286" s="27"/>
    </row>
    <row r="287">
      <c r="E287" s="27"/>
      <c r="J287" s="27"/>
      <c r="O287" s="27"/>
      <c r="T287" s="28"/>
      <c r="Y287" s="27"/>
      <c r="AD287" s="27"/>
    </row>
    <row r="288">
      <c r="E288" s="27"/>
      <c r="J288" s="27"/>
      <c r="O288" s="27"/>
      <c r="T288" s="28"/>
      <c r="Y288" s="27"/>
      <c r="AD288" s="27"/>
    </row>
    <row r="289">
      <c r="E289" s="27"/>
      <c r="J289" s="27"/>
      <c r="O289" s="27"/>
      <c r="T289" s="28"/>
      <c r="Y289" s="27"/>
      <c r="AD289" s="27"/>
    </row>
    <row r="290">
      <c r="E290" s="27"/>
      <c r="J290" s="27"/>
      <c r="O290" s="27"/>
      <c r="T290" s="28"/>
      <c r="Y290" s="27"/>
      <c r="AD290" s="27"/>
    </row>
    <row r="291">
      <c r="E291" s="27"/>
      <c r="J291" s="27"/>
      <c r="O291" s="27"/>
      <c r="T291" s="28"/>
      <c r="Y291" s="27"/>
      <c r="AD291" s="27"/>
    </row>
    <row r="292">
      <c r="E292" s="27"/>
      <c r="J292" s="27"/>
      <c r="O292" s="27"/>
      <c r="T292" s="28"/>
      <c r="Y292" s="27"/>
      <c r="AD292" s="27"/>
    </row>
    <row r="293">
      <c r="E293" s="27"/>
      <c r="J293" s="27"/>
      <c r="O293" s="27"/>
      <c r="T293" s="28"/>
      <c r="Y293" s="27"/>
      <c r="AD293" s="27"/>
    </row>
    <row r="294">
      <c r="E294" s="27"/>
      <c r="J294" s="27"/>
      <c r="O294" s="27"/>
      <c r="T294" s="28"/>
      <c r="Y294" s="27"/>
      <c r="AD294" s="27"/>
    </row>
    <row r="295">
      <c r="E295" s="27"/>
      <c r="J295" s="27"/>
      <c r="O295" s="27"/>
      <c r="T295" s="28"/>
      <c r="Y295" s="27"/>
      <c r="AD295" s="27"/>
    </row>
    <row r="296">
      <c r="E296" s="27"/>
      <c r="J296" s="27"/>
      <c r="O296" s="27"/>
      <c r="T296" s="28"/>
      <c r="Y296" s="27"/>
      <c r="AD296" s="27"/>
    </row>
    <row r="297">
      <c r="E297" s="27"/>
      <c r="J297" s="27"/>
      <c r="O297" s="27"/>
      <c r="T297" s="28"/>
      <c r="Y297" s="27"/>
      <c r="AD297" s="27"/>
    </row>
    <row r="298">
      <c r="E298" s="27"/>
      <c r="J298" s="27"/>
      <c r="O298" s="27"/>
      <c r="T298" s="28"/>
      <c r="Y298" s="27"/>
      <c r="AD298" s="27"/>
    </row>
    <row r="299">
      <c r="E299" s="27"/>
      <c r="J299" s="27"/>
      <c r="O299" s="27"/>
      <c r="T299" s="28"/>
      <c r="Y299" s="27"/>
      <c r="AD299" s="27"/>
    </row>
    <row r="300">
      <c r="E300" s="27"/>
      <c r="J300" s="27"/>
      <c r="O300" s="27"/>
      <c r="T300" s="28"/>
      <c r="Y300" s="27"/>
      <c r="AD300" s="27"/>
    </row>
    <row r="301">
      <c r="E301" s="27"/>
      <c r="J301" s="27"/>
      <c r="O301" s="27"/>
      <c r="T301" s="28"/>
      <c r="Y301" s="27"/>
      <c r="AD301" s="27"/>
    </row>
    <row r="302">
      <c r="E302" s="27"/>
      <c r="J302" s="27"/>
      <c r="O302" s="27"/>
      <c r="T302" s="28"/>
      <c r="Y302" s="27"/>
      <c r="AD302" s="27"/>
    </row>
    <row r="303">
      <c r="E303" s="27"/>
      <c r="J303" s="27"/>
      <c r="O303" s="27"/>
      <c r="T303" s="28"/>
      <c r="Y303" s="27"/>
      <c r="AD303" s="27"/>
    </row>
    <row r="304">
      <c r="E304" s="27"/>
      <c r="J304" s="27"/>
      <c r="O304" s="27"/>
      <c r="T304" s="28"/>
      <c r="Y304" s="27"/>
      <c r="AD304" s="27"/>
    </row>
    <row r="305">
      <c r="E305" s="27"/>
      <c r="J305" s="27"/>
      <c r="O305" s="27"/>
      <c r="T305" s="28"/>
      <c r="Y305" s="27"/>
      <c r="AD305" s="27"/>
    </row>
    <row r="306">
      <c r="E306" s="27"/>
      <c r="J306" s="27"/>
      <c r="O306" s="27"/>
      <c r="T306" s="28"/>
      <c r="Y306" s="27"/>
      <c r="AD306" s="27"/>
    </row>
    <row r="307">
      <c r="E307" s="27"/>
      <c r="J307" s="27"/>
      <c r="O307" s="27"/>
      <c r="T307" s="28"/>
      <c r="Y307" s="27"/>
      <c r="AD307" s="27"/>
    </row>
    <row r="308">
      <c r="E308" s="27"/>
      <c r="J308" s="27"/>
      <c r="O308" s="27"/>
      <c r="T308" s="28"/>
      <c r="Y308" s="27"/>
      <c r="AD308" s="27"/>
    </row>
    <row r="309">
      <c r="E309" s="27"/>
      <c r="J309" s="27"/>
      <c r="O309" s="27"/>
      <c r="T309" s="28"/>
      <c r="Y309" s="27"/>
      <c r="AD309" s="27"/>
    </row>
    <row r="310">
      <c r="E310" s="27"/>
      <c r="J310" s="27"/>
      <c r="O310" s="27"/>
      <c r="T310" s="28"/>
      <c r="Y310" s="27"/>
      <c r="AD310" s="27"/>
    </row>
    <row r="311">
      <c r="E311" s="27"/>
      <c r="J311" s="27"/>
      <c r="O311" s="27"/>
      <c r="T311" s="28"/>
      <c r="Y311" s="27"/>
      <c r="AD311" s="27"/>
    </row>
    <row r="312">
      <c r="E312" s="27"/>
      <c r="J312" s="27"/>
      <c r="O312" s="27"/>
      <c r="T312" s="28"/>
      <c r="Y312" s="27"/>
      <c r="AD312" s="27"/>
    </row>
    <row r="313">
      <c r="E313" s="27"/>
      <c r="J313" s="27"/>
      <c r="O313" s="27"/>
      <c r="T313" s="28"/>
      <c r="Y313" s="27"/>
      <c r="AD313" s="27"/>
    </row>
    <row r="314">
      <c r="E314" s="27"/>
      <c r="J314" s="27"/>
      <c r="O314" s="27"/>
      <c r="T314" s="28"/>
      <c r="Y314" s="27"/>
      <c r="AD314" s="27"/>
    </row>
    <row r="315">
      <c r="E315" s="27"/>
      <c r="J315" s="27"/>
      <c r="O315" s="27"/>
      <c r="T315" s="28"/>
      <c r="Y315" s="27"/>
      <c r="AD315" s="27"/>
    </row>
    <row r="316">
      <c r="E316" s="27"/>
      <c r="J316" s="27"/>
      <c r="O316" s="27"/>
      <c r="T316" s="28"/>
      <c r="Y316" s="27"/>
      <c r="AD316" s="27"/>
    </row>
    <row r="317">
      <c r="E317" s="27"/>
      <c r="J317" s="27"/>
      <c r="O317" s="27"/>
      <c r="T317" s="28"/>
      <c r="Y317" s="27"/>
      <c r="AD317" s="27"/>
    </row>
    <row r="318">
      <c r="E318" s="27"/>
      <c r="J318" s="27"/>
      <c r="O318" s="27"/>
      <c r="T318" s="28"/>
      <c r="Y318" s="27"/>
      <c r="AD318" s="27"/>
    </row>
    <row r="319">
      <c r="E319" s="27"/>
      <c r="J319" s="27"/>
      <c r="O319" s="27"/>
      <c r="T319" s="28"/>
      <c r="Y319" s="27"/>
      <c r="AD319" s="27"/>
    </row>
    <row r="320">
      <c r="E320" s="27"/>
      <c r="J320" s="27"/>
      <c r="O320" s="27"/>
      <c r="T320" s="28"/>
      <c r="Y320" s="27"/>
      <c r="AD320" s="27"/>
    </row>
    <row r="321">
      <c r="E321" s="27"/>
      <c r="J321" s="27"/>
      <c r="O321" s="27"/>
      <c r="T321" s="28"/>
      <c r="Y321" s="27"/>
      <c r="AD321" s="27"/>
    </row>
    <row r="322">
      <c r="E322" s="27"/>
      <c r="J322" s="27"/>
      <c r="O322" s="27"/>
      <c r="T322" s="28"/>
      <c r="Y322" s="27"/>
      <c r="AD322" s="27"/>
    </row>
    <row r="323">
      <c r="E323" s="27"/>
      <c r="J323" s="27"/>
      <c r="O323" s="27"/>
      <c r="T323" s="28"/>
      <c r="Y323" s="27"/>
      <c r="AD323" s="27"/>
    </row>
    <row r="324">
      <c r="E324" s="27"/>
      <c r="J324" s="27"/>
      <c r="O324" s="27"/>
      <c r="T324" s="28"/>
      <c r="Y324" s="27"/>
      <c r="AD324" s="27"/>
    </row>
    <row r="325">
      <c r="E325" s="27"/>
      <c r="J325" s="27"/>
      <c r="O325" s="27"/>
      <c r="T325" s="28"/>
      <c r="Y325" s="27"/>
      <c r="AD325" s="27"/>
    </row>
    <row r="326">
      <c r="E326" s="27"/>
      <c r="J326" s="27"/>
      <c r="O326" s="27"/>
      <c r="T326" s="28"/>
      <c r="Y326" s="27"/>
      <c r="AD326" s="27"/>
    </row>
    <row r="327">
      <c r="E327" s="27"/>
      <c r="J327" s="27"/>
      <c r="O327" s="27"/>
      <c r="T327" s="28"/>
      <c r="Y327" s="27"/>
      <c r="AD327" s="27"/>
    </row>
    <row r="328">
      <c r="E328" s="27"/>
      <c r="J328" s="27"/>
      <c r="O328" s="27"/>
      <c r="T328" s="28"/>
      <c r="Y328" s="27"/>
      <c r="AD328" s="27"/>
    </row>
    <row r="329">
      <c r="E329" s="27"/>
      <c r="J329" s="27"/>
      <c r="O329" s="27"/>
      <c r="T329" s="28"/>
      <c r="Y329" s="27"/>
      <c r="AD329" s="27"/>
    </row>
    <row r="330">
      <c r="E330" s="27"/>
      <c r="J330" s="27"/>
      <c r="O330" s="27"/>
      <c r="T330" s="28"/>
      <c r="Y330" s="27"/>
      <c r="AD330" s="27"/>
    </row>
    <row r="331">
      <c r="E331" s="27"/>
      <c r="J331" s="27"/>
      <c r="O331" s="27"/>
      <c r="T331" s="28"/>
      <c r="Y331" s="27"/>
      <c r="AD331" s="27"/>
    </row>
    <row r="332">
      <c r="E332" s="27"/>
      <c r="J332" s="27"/>
      <c r="O332" s="27"/>
      <c r="T332" s="28"/>
      <c r="Y332" s="27"/>
      <c r="AD332" s="27"/>
    </row>
    <row r="333">
      <c r="E333" s="27"/>
      <c r="J333" s="27"/>
      <c r="O333" s="27"/>
      <c r="T333" s="28"/>
      <c r="Y333" s="27"/>
      <c r="AD333" s="27"/>
    </row>
    <row r="334">
      <c r="E334" s="27"/>
      <c r="J334" s="27"/>
      <c r="O334" s="27"/>
      <c r="T334" s="28"/>
      <c r="Y334" s="27"/>
      <c r="AD334" s="27"/>
    </row>
    <row r="335">
      <c r="E335" s="27"/>
      <c r="J335" s="27"/>
      <c r="O335" s="27"/>
      <c r="T335" s="28"/>
      <c r="Y335" s="27"/>
      <c r="AD335" s="27"/>
    </row>
    <row r="336">
      <c r="E336" s="27"/>
      <c r="J336" s="27"/>
      <c r="O336" s="27"/>
      <c r="T336" s="28"/>
      <c r="Y336" s="27"/>
      <c r="AD336" s="27"/>
    </row>
    <row r="337">
      <c r="E337" s="27"/>
      <c r="J337" s="27"/>
      <c r="O337" s="27"/>
      <c r="T337" s="28"/>
      <c r="Y337" s="27"/>
      <c r="AD337" s="27"/>
    </row>
    <row r="338">
      <c r="E338" s="27"/>
      <c r="J338" s="27"/>
      <c r="O338" s="27"/>
      <c r="T338" s="28"/>
      <c r="Y338" s="27"/>
      <c r="AD338" s="27"/>
    </row>
    <row r="339">
      <c r="E339" s="27"/>
      <c r="J339" s="27"/>
      <c r="O339" s="27"/>
      <c r="T339" s="28"/>
      <c r="Y339" s="27"/>
      <c r="AD339" s="27"/>
    </row>
    <row r="340">
      <c r="E340" s="27"/>
      <c r="J340" s="27"/>
      <c r="O340" s="27"/>
      <c r="T340" s="28"/>
      <c r="Y340" s="27"/>
      <c r="AD340" s="27"/>
    </row>
    <row r="341">
      <c r="E341" s="27"/>
      <c r="J341" s="27"/>
      <c r="O341" s="27"/>
      <c r="T341" s="28"/>
      <c r="Y341" s="27"/>
      <c r="AD341" s="27"/>
    </row>
    <row r="342">
      <c r="E342" s="27"/>
      <c r="J342" s="27"/>
      <c r="O342" s="27"/>
      <c r="T342" s="28"/>
      <c r="Y342" s="27"/>
      <c r="AD342" s="27"/>
    </row>
    <row r="343">
      <c r="E343" s="27"/>
      <c r="J343" s="27"/>
      <c r="O343" s="27"/>
      <c r="T343" s="28"/>
      <c r="Y343" s="27"/>
      <c r="AD343" s="27"/>
    </row>
    <row r="344">
      <c r="E344" s="27"/>
      <c r="J344" s="27"/>
      <c r="O344" s="27"/>
      <c r="T344" s="28"/>
      <c r="Y344" s="27"/>
      <c r="AD344" s="27"/>
    </row>
    <row r="345">
      <c r="E345" s="27"/>
      <c r="J345" s="27"/>
      <c r="O345" s="27"/>
      <c r="T345" s="28"/>
      <c r="Y345" s="27"/>
      <c r="AD345" s="27"/>
    </row>
    <row r="346">
      <c r="E346" s="27"/>
      <c r="J346" s="27"/>
      <c r="O346" s="27"/>
      <c r="T346" s="28"/>
      <c r="Y346" s="27"/>
      <c r="AD346" s="27"/>
    </row>
    <row r="347">
      <c r="E347" s="27"/>
      <c r="J347" s="27"/>
      <c r="O347" s="27"/>
      <c r="T347" s="28"/>
      <c r="Y347" s="27"/>
      <c r="AD347" s="27"/>
    </row>
    <row r="348">
      <c r="E348" s="27"/>
      <c r="J348" s="27"/>
      <c r="O348" s="27"/>
      <c r="T348" s="28"/>
      <c r="Y348" s="27"/>
      <c r="AD348" s="27"/>
    </row>
    <row r="349">
      <c r="E349" s="27"/>
      <c r="J349" s="27"/>
      <c r="O349" s="27"/>
      <c r="T349" s="28"/>
      <c r="Y349" s="27"/>
      <c r="AD349" s="27"/>
    </row>
    <row r="350">
      <c r="E350" s="27"/>
      <c r="J350" s="27"/>
      <c r="O350" s="27"/>
      <c r="T350" s="28"/>
      <c r="Y350" s="27"/>
      <c r="AD350" s="27"/>
    </row>
    <row r="351">
      <c r="E351" s="27"/>
      <c r="J351" s="27"/>
      <c r="O351" s="27"/>
      <c r="T351" s="28"/>
      <c r="Y351" s="27"/>
      <c r="AD351" s="27"/>
    </row>
    <row r="352">
      <c r="E352" s="27"/>
      <c r="J352" s="27"/>
      <c r="O352" s="27"/>
      <c r="T352" s="28"/>
      <c r="Y352" s="27"/>
      <c r="AD352" s="27"/>
    </row>
    <row r="353">
      <c r="E353" s="27"/>
      <c r="J353" s="27"/>
      <c r="O353" s="27"/>
      <c r="T353" s="28"/>
      <c r="Y353" s="27"/>
      <c r="AD353" s="27"/>
    </row>
    <row r="354">
      <c r="E354" s="27"/>
      <c r="J354" s="27"/>
      <c r="O354" s="27"/>
      <c r="T354" s="28"/>
      <c r="Y354" s="27"/>
      <c r="AD354" s="27"/>
    </row>
    <row r="355">
      <c r="E355" s="27"/>
      <c r="J355" s="27"/>
      <c r="O355" s="27"/>
      <c r="T355" s="28"/>
      <c r="Y355" s="27"/>
      <c r="AD355" s="27"/>
    </row>
    <row r="356">
      <c r="E356" s="27"/>
      <c r="J356" s="27"/>
      <c r="O356" s="27"/>
      <c r="T356" s="28"/>
      <c r="Y356" s="27"/>
      <c r="AD356" s="27"/>
    </row>
    <row r="357">
      <c r="E357" s="27"/>
      <c r="J357" s="27"/>
      <c r="O357" s="27"/>
      <c r="T357" s="28"/>
      <c r="Y357" s="27"/>
      <c r="AD357" s="27"/>
    </row>
    <row r="358">
      <c r="E358" s="27"/>
      <c r="J358" s="27"/>
      <c r="O358" s="27"/>
      <c r="T358" s="28"/>
      <c r="Y358" s="27"/>
      <c r="AD358" s="27"/>
    </row>
    <row r="359">
      <c r="E359" s="27"/>
      <c r="J359" s="27"/>
      <c r="O359" s="27"/>
      <c r="T359" s="28"/>
      <c r="Y359" s="27"/>
      <c r="AD359" s="27"/>
    </row>
    <row r="360">
      <c r="E360" s="27"/>
      <c r="J360" s="27"/>
      <c r="O360" s="27"/>
      <c r="T360" s="28"/>
      <c r="Y360" s="27"/>
      <c r="AD360" s="27"/>
    </row>
    <row r="361">
      <c r="E361" s="27"/>
      <c r="J361" s="27"/>
      <c r="O361" s="27"/>
      <c r="T361" s="28"/>
      <c r="Y361" s="27"/>
      <c r="AD361" s="27"/>
    </row>
    <row r="362">
      <c r="E362" s="27"/>
      <c r="J362" s="27"/>
      <c r="O362" s="27"/>
      <c r="T362" s="28"/>
      <c r="Y362" s="27"/>
      <c r="AD362" s="27"/>
    </row>
    <row r="363">
      <c r="E363" s="27"/>
      <c r="J363" s="27"/>
      <c r="O363" s="27"/>
      <c r="T363" s="28"/>
      <c r="Y363" s="27"/>
      <c r="AD363" s="27"/>
    </row>
    <row r="364">
      <c r="E364" s="27"/>
      <c r="J364" s="27"/>
      <c r="O364" s="27"/>
      <c r="T364" s="28"/>
      <c r="Y364" s="27"/>
      <c r="AD364" s="27"/>
    </row>
    <row r="365">
      <c r="E365" s="27"/>
      <c r="J365" s="27"/>
      <c r="O365" s="27"/>
      <c r="T365" s="28"/>
      <c r="Y365" s="27"/>
      <c r="AD365" s="27"/>
    </row>
    <row r="366">
      <c r="E366" s="27"/>
      <c r="J366" s="27"/>
      <c r="O366" s="27"/>
      <c r="T366" s="28"/>
      <c r="Y366" s="27"/>
      <c r="AD366" s="27"/>
    </row>
    <row r="367">
      <c r="E367" s="27"/>
      <c r="J367" s="27"/>
      <c r="O367" s="27"/>
      <c r="T367" s="28"/>
      <c r="Y367" s="27"/>
      <c r="AD367" s="27"/>
    </row>
    <row r="368">
      <c r="E368" s="27"/>
      <c r="J368" s="27"/>
      <c r="O368" s="27"/>
      <c r="T368" s="28"/>
      <c r="Y368" s="27"/>
      <c r="AD368" s="27"/>
    </row>
    <row r="369">
      <c r="E369" s="27"/>
      <c r="J369" s="27"/>
      <c r="O369" s="27"/>
      <c r="T369" s="28"/>
      <c r="Y369" s="27"/>
      <c r="AD369" s="27"/>
    </row>
    <row r="370">
      <c r="E370" s="27"/>
      <c r="J370" s="27"/>
      <c r="O370" s="27"/>
      <c r="T370" s="28"/>
      <c r="Y370" s="27"/>
      <c r="AD370" s="27"/>
    </row>
    <row r="371">
      <c r="E371" s="27"/>
      <c r="J371" s="27"/>
      <c r="O371" s="27"/>
      <c r="T371" s="28"/>
      <c r="Y371" s="27"/>
      <c r="AD371" s="27"/>
    </row>
    <row r="372">
      <c r="E372" s="27"/>
      <c r="J372" s="27"/>
      <c r="O372" s="27"/>
      <c r="T372" s="28"/>
      <c r="Y372" s="27"/>
      <c r="AD372" s="27"/>
    </row>
    <row r="373">
      <c r="E373" s="27"/>
      <c r="J373" s="27"/>
      <c r="O373" s="27"/>
      <c r="T373" s="28"/>
      <c r="Y373" s="27"/>
      <c r="AD373" s="27"/>
    </row>
    <row r="374">
      <c r="E374" s="27"/>
      <c r="J374" s="27"/>
      <c r="O374" s="27"/>
      <c r="T374" s="28"/>
      <c r="Y374" s="27"/>
      <c r="AD374" s="27"/>
    </row>
    <row r="375">
      <c r="E375" s="27"/>
      <c r="J375" s="27"/>
      <c r="O375" s="27"/>
      <c r="T375" s="28"/>
      <c r="Y375" s="27"/>
      <c r="AD375" s="27"/>
    </row>
    <row r="376">
      <c r="E376" s="27"/>
      <c r="J376" s="27"/>
      <c r="O376" s="27"/>
      <c r="T376" s="28"/>
      <c r="Y376" s="27"/>
      <c r="AD376" s="27"/>
    </row>
    <row r="377">
      <c r="E377" s="27"/>
      <c r="J377" s="27"/>
      <c r="O377" s="27"/>
      <c r="T377" s="28"/>
      <c r="Y377" s="27"/>
      <c r="AD377" s="27"/>
    </row>
    <row r="378">
      <c r="E378" s="27"/>
      <c r="J378" s="27"/>
      <c r="O378" s="27"/>
      <c r="T378" s="28"/>
      <c r="Y378" s="27"/>
      <c r="AD378" s="27"/>
    </row>
    <row r="379">
      <c r="E379" s="27"/>
      <c r="J379" s="27"/>
      <c r="O379" s="27"/>
      <c r="T379" s="28"/>
      <c r="Y379" s="27"/>
      <c r="AD379" s="27"/>
    </row>
    <row r="380">
      <c r="E380" s="27"/>
      <c r="J380" s="27"/>
      <c r="O380" s="27"/>
      <c r="T380" s="28"/>
      <c r="Y380" s="27"/>
      <c r="AD380" s="27"/>
    </row>
    <row r="381">
      <c r="E381" s="27"/>
      <c r="J381" s="27"/>
      <c r="O381" s="27"/>
      <c r="T381" s="28"/>
      <c r="Y381" s="27"/>
      <c r="AD381" s="27"/>
    </row>
    <row r="382">
      <c r="E382" s="27"/>
      <c r="J382" s="27"/>
      <c r="O382" s="27"/>
      <c r="T382" s="28"/>
      <c r="Y382" s="27"/>
      <c r="AD382" s="27"/>
    </row>
    <row r="383">
      <c r="E383" s="27"/>
      <c r="J383" s="27"/>
      <c r="O383" s="27"/>
      <c r="T383" s="28"/>
      <c r="Y383" s="27"/>
      <c r="AD383" s="27"/>
    </row>
    <row r="384">
      <c r="E384" s="27"/>
      <c r="J384" s="27"/>
      <c r="O384" s="27"/>
      <c r="T384" s="28"/>
      <c r="Y384" s="27"/>
      <c r="AD384" s="27"/>
    </row>
    <row r="385">
      <c r="E385" s="27"/>
      <c r="J385" s="27"/>
      <c r="O385" s="27"/>
      <c r="T385" s="28"/>
      <c r="Y385" s="27"/>
      <c r="AD385" s="27"/>
    </row>
    <row r="386">
      <c r="E386" s="27"/>
      <c r="J386" s="27"/>
      <c r="O386" s="27"/>
      <c r="T386" s="28"/>
      <c r="Y386" s="27"/>
      <c r="AD386" s="27"/>
    </row>
    <row r="387">
      <c r="E387" s="27"/>
      <c r="J387" s="27"/>
      <c r="O387" s="27"/>
      <c r="T387" s="28"/>
      <c r="Y387" s="27"/>
      <c r="AD387" s="27"/>
    </row>
    <row r="388">
      <c r="E388" s="27"/>
      <c r="J388" s="27"/>
      <c r="O388" s="27"/>
      <c r="T388" s="28"/>
      <c r="Y388" s="27"/>
      <c r="AD388" s="27"/>
    </row>
    <row r="389">
      <c r="E389" s="27"/>
      <c r="J389" s="27"/>
      <c r="O389" s="27"/>
      <c r="T389" s="28"/>
      <c r="Y389" s="27"/>
      <c r="AD389" s="27"/>
    </row>
    <row r="390">
      <c r="E390" s="27"/>
      <c r="J390" s="27"/>
      <c r="O390" s="27"/>
      <c r="T390" s="28"/>
      <c r="Y390" s="27"/>
      <c r="AD390" s="27"/>
    </row>
    <row r="391">
      <c r="E391" s="27"/>
      <c r="J391" s="27"/>
      <c r="O391" s="27"/>
      <c r="T391" s="28"/>
      <c r="Y391" s="27"/>
      <c r="AD391" s="27"/>
    </row>
    <row r="392">
      <c r="E392" s="27"/>
      <c r="J392" s="27"/>
      <c r="O392" s="27"/>
      <c r="T392" s="28"/>
      <c r="Y392" s="27"/>
      <c r="AD392" s="27"/>
    </row>
    <row r="393">
      <c r="E393" s="27"/>
      <c r="J393" s="27"/>
      <c r="O393" s="27"/>
      <c r="T393" s="28"/>
      <c r="Y393" s="27"/>
      <c r="AD393" s="27"/>
    </row>
    <row r="394">
      <c r="E394" s="27"/>
      <c r="J394" s="27"/>
      <c r="O394" s="27"/>
      <c r="T394" s="28"/>
      <c r="Y394" s="27"/>
      <c r="AD394" s="27"/>
    </row>
    <row r="395">
      <c r="E395" s="27"/>
      <c r="J395" s="27"/>
      <c r="O395" s="27"/>
      <c r="T395" s="28"/>
      <c r="Y395" s="27"/>
      <c r="AD395" s="27"/>
    </row>
    <row r="396">
      <c r="E396" s="27"/>
      <c r="J396" s="27"/>
      <c r="O396" s="27"/>
      <c r="T396" s="28"/>
      <c r="Y396" s="27"/>
      <c r="AD396" s="27"/>
    </row>
    <row r="397">
      <c r="E397" s="27"/>
      <c r="J397" s="27"/>
      <c r="O397" s="27"/>
      <c r="T397" s="28"/>
      <c r="Y397" s="27"/>
      <c r="AD397" s="27"/>
    </row>
    <row r="398">
      <c r="E398" s="27"/>
      <c r="J398" s="27"/>
      <c r="O398" s="27"/>
      <c r="T398" s="28"/>
      <c r="Y398" s="27"/>
      <c r="AD398" s="27"/>
    </row>
    <row r="399">
      <c r="E399" s="27"/>
      <c r="J399" s="27"/>
      <c r="O399" s="27"/>
      <c r="T399" s="28"/>
      <c r="Y399" s="27"/>
      <c r="AD399" s="27"/>
    </row>
    <row r="400">
      <c r="E400" s="27"/>
      <c r="J400" s="27"/>
      <c r="O400" s="27"/>
      <c r="T400" s="28"/>
      <c r="Y400" s="27"/>
      <c r="AD400" s="27"/>
    </row>
    <row r="401">
      <c r="E401" s="27"/>
      <c r="J401" s="27"/>
      <c r="O401" s="27"/>
      <c r="T401" s="28"/>
      <c r="Y401" s="27"/>
      <c r="AD401" s="27"/>
    </row>
    <row r="402">
      <c r="E402" s="27"/>
      <c r="J402" s="27"/>
      <c r="O402" s="27"/>
      <c r="T402" s="28"/>
      <c r="Y402" s="27"/>
      <c r="AD402" s="27"/>
    </row>
    <row r="403">
      <c r="E403" s="27"/>
      <c r="J403" s="27"/>
      <c r="O403" s="27"/>
      <c r="T403" s="28"/>
      <c r="Y403" s="27"/>
      <c r="AD403" s="27"/>
    </row>
    <row r="404">
      <c r="E404" s="27"/>
      <c r="J404" s="27"/>
      <c r="O404" s="27"/>
      <c r="T404" s="28"/>
      <c r="Y404" s="27"/>
      <c r="AD404" s="27"/>
    </row>
    <row r="405">
      <c r="E405" s="27"/>
      <c r="J405" s="27"/>
      <c r="O405" s="27"/>
      <c r="T405" s="28"/>
      <c r="Y405" s="27"/>
      <c r="AD405" s="27"/>
    </row>
    <row r="406">
      <c r="E406" s="27"/>
      <c r="J406" s="27"/>
      <c r="O406" s="27"/>
      <c r="T406" s="28"/>
      <c r="Y406" s="27"/>
      <c r="AD406" s="27"/>
    </row>
    <row r="407">
      <c r="E407" s="27"/>
      <c r="J407" s="27"/>
      <c r="O407" s="27"/>
      <c r="T407" s="28"/>
      <c r="Y407" s="27"/>
      <c r="AD407" s="27"/>
    </row>
    <row r="408">
      <c r="E408" s="27"/>
      <c r="J408" s="27"/>
      <c r="O408" s="27"/>
      <c r="T408" s="28"/>
      <c r="Y408" s="27"/>
      <c r="AD408" s="27"/>
    </row>
    <row r="409">
      <c r="E409" s="27"/>
      <c r="J409" s="27"/>
      <c r="O409" s="27"/>
      <c r="T409" s="28"/>
      <c r="Y409" s="27"/>
      <c r="AD409" s="27"/>
    </row>
    <row r="410">
      <c r="E410" s="27"/>
      <c r="J410" s="27"/>
      <c r="O410" s="27"/>
      <c r="T410" s="28"/>
      <c r="Y410" s="27"/>
      <c r="AD410" s="27"/>
    </row>
    <row r="411">
      <c r="E411" s="27"/>
      <c r="J411" s="27"/>
      <c r="O411" s="27"/>
      <c r="T411" s="28"/>
      <c r="Y411" s="27"/>
      <c r="AD411" s="27"/>
    </row>
    <row r="412">
      <c r="E412" s="27"/>
      <c r="J412" s="27"/>
      <c r="O412" s="27"/>
      <c r="T412" s="28"/>
      <c r="Y412" s="27"/>
      <c r="AD412" s="27"/>
    </row>
    <row r="413">
      <c r="E413" s="27"/>
      <c r="J413" s="27"/>
      <c r="O413" s="27"/>
      <c r="T413" s="28"/>
      <c r="Y413" s="27"/>
      <c r="AD413" s="27"/>
    </row>
    <row r="414">
      <c r="E414" s="27"/>
      <c r="J414" s="27"/>
      <c r="O414" s="27"/>
      <c r="T414" s="28"/>
      <c r="Y414" s="27"/>
      <c r="AD414" s="27"/>
    </row>
    <row r="415">
      <c r="E415" s="27"/>
      <c r="J415" s="27"/>
      <c r="O415" s="27"/>
      <c r="T415" s="28"/>
      <c r="Y415" s="27"/>
      <c r="AD415" s="27"/>
    </row>
    <row r="416">
      <c r="E416" s="27"/>
      <c r="J416" s="27"/>
      <c r="O416" s="27"/>
      <c r="T416" s="28"/>
      <c r="Y416" s="27"/>
      <c r="AD416" s="27"/>
    </row>
    <row r="417">
      <c r="E417" s="27"/>
      <c r="J417" s="27"/>
      <c r="O417" s="27"/>
      <c r="T417" s="28"/>
      <c r="Y417" s="27"/>
      <c r="AD417" s="27"/>
    </row>
    <row r="418">
      <c r="E418" s="27"/>
      <c r="J418" s="27"/>
      <c r="O418" s="27"/>
      <c r="T418" s="28"/>
      <c r="Y418" s="27"/>
      <c r="AD418" s="27"/>
    </row>
    <row r="419">
      <c r="E419" s="27"/>
      <c r="J419" s="27"/>
      <c r="O419" s="27"/>
      <c r="T419" s="28"/>
      <c r="Y419" s="27"/>
      <c r="AD419" s="27"/>
    </row>
    <row r="420">
      <c r="E420" s="27"/>
      <c r="J420" s="27"/>
      <c r="O420" s="27"/>
      <c r="T420" s="28"/>
      <c r="Y420" s="27"/>
      <c r="AD420" s="27"/>
    </row>
    <row r="421">
      <c r="E421" s="27"/>
      <c r="J421" s="27"/>
      <c r="O421" s="27"/>
      <c r="T421" s="28"/>
      <c r="Y421" s="27"/>
      <c r="AD421" s="27"/>
    </row>
    <row r="422">
      <c r="E422" s="27"/>
      <c r="J422" s="27"/>
      <c r="O422" s="27"/>
      <c r="T422" s="28"/>
      <c r="Y422" s="27"/>
      <c r="AD422" s="27"/>
    </row>
    <row r="423">
      <c r="E423" s="27"/>
      <c r="J423" s="27"/>
      <c r="O423" s="27"/>
      <c r="T423" s="28"/>
      <c r="Y423" s="27"/>
      <c r="AD423" s="27"/>
    </row>
    <row r="424">
      <c r="E424" s="27"/>
      <c r="J424" s="27"/>
      <c r="O424" s="27"/>
      <c r="T424" s="28"/>
      <c r="Y424" s="27"/>
      <c r="AD424" s="27"/>
    </row>
    <row r="425">
      <c r="E425" s="27"/>
      <c r="J425" s="27"/>
      <c r="O425" s="27"/>
      <c r="T425" s="28"/>
      <c r="Y425" s="27"/>
      <c r="AD425" s="27"/>
    </row>
    <row r="426">
      <c r="E426" s="27"/>
      <c r="J426" s="27"/>
      <c r="O426" s="27"/>
      <c r="T426" s="28"/>
      <c r="Y426" s="27"/>
      <c r="AD426" s="27"/>
    </row>
    <row r="427">
      <c r="E427" s="27"/>
      <c r="J427" s="27"/>
      <c r="O427" s="27"/>
      <c r="T427" s="28"/>
      <c r="Y427" s="27"/>
      <c r="AD427" s="27"/>
    </row>
    <row r="428">
      <c r="E428" s="27"/>
      <c r="J428" s="27"/>
      <c r="O428" s="27"/>
      <c r="T428" s="28"/>
      <c r="Y428" s="27"/>
      <c r="AD428" s="27"/>
    </row>
    <row r="429">
      <c r="E429" s="27"/>
      <c r="J429" s="27"/>
      <c r="O429" s="27"/>
      <c r="T429" s="28"/>
      <c r="Y429" s="27"/>
      <c r="AD429" s="27"/>
    </row>
    <row r="430">
      <c r="E430" s="27"/>
      <c r="J430" s="27"/>
      <c r="O430" s="27"/>
      <c r="T430" s="28"/>
      <c r="Y430" s="27"/>
      <c r="AD430" s="27"/>
    </row>
    <row r="431">
      <c r="E431" s="27"/>
      <c r="J431" s="27"/>
      <c r="O431" s="27"/>
      <c r="T431" s="28"/>
      <c r="Y431" s="27"/>
      <c r="AD431" s="27"/>
    </row>
    <row r="432">
      <c r="E432" s="27"/>
      <c r="J432" s="27"/>
      <c r="O432" s="27"/>
      <c r="T432" s="28"/>
      <c r="Y432" s="27"/>
      <c r="AD432" s="27"/>
    </row>
    <row r="433">
      <c r="E433" s="27"/>
      <c r="J433" s="27"/>
      <c r="O433" s="27"/>
      <c r="T433" s="28"/>
      <c r="Y433" s="27"/>
      <c r="AD433" s="27"/>
    </row>
    <row r="434">
      <c r="E434" s="27"/>
      <c r="J434" s="27"/>
      <c r="O434" s="27"/>
      <c r="T434" s="28"/>
      <c r="Y434" s="27"/>
      <c r="AD434" s="27"/>
    </row>
    <row r="435">
      <c r="E435" s="27"/>
      <c r="J435" s="27"/>
      <c r="O435" s="27"/>
      <c r="T435" s="28"/>
      <c r="Y435" s="27"/>
      <c r="AD435" s="27"/>
    </row>
    <row r="436">
      <c r="E436" s="27"/>
      <c r="J436" s="27"/>
      <c r="O436" s="27"/>
      <c r="T436" s="28"/>
      <c r="Y436" s="27"/>
      <c r="AD436" s="27"/>
    </row>
    <row r="437">
      <c r="E437" s="27"/>
      <c r="J437" s="27"/>
      <c r="O437" s="27"/>
      <c r="T437" s="28"/>
      <c r="Y437" s="27"/>
      <c r="AD437" s="27"/>
    </row>
    <row r="438">
      <c r="E438" s="27"/>
      <c r="J438" s="27"/>
      <c r="O438" s="27"/>
      <c r="T438" s="28"/>
      <c r="Y438" s="27"/>
      <c r="AD438" s="27"/>
    </row>
    <row r="439">
      <c r="E439" s="27"/>
      <c r="J439" s="27"/>
      <c r="O439" s="27"/>
      <c r="T439" s="28"/>
      <c r="Y439" s="27"/>
      <c r="AD439" s="27"/>
    </row>
    <row r="440">
      <c r="E440" s="27"/>
      <c r="J440" s="27"/>
      <c r="O440" s="27"/>
      <c r="T440" s="28"/>
      <c r="Y440" s="27"/>
      <c r="AD440" s="27"/>
    </row>
    <row r="441">
      <c r="E441" s="27"/>
      <c r="J441" s="27"/>
      <c r="O441" s="27"/>
      <c r="T441" s="28"/>
      <c r="Y441" s="27"/>
      <c r="AD441" s="27"/>
    </row>
    <row r="442">
      <c r="E442" s="27"/>
      <c r="J442" s="27"/>
      <c r="O442" s="27"/>
      <c r="T442" s="28"/>
      <c r="Y442" s="27"/>
      <c r="AD442" s="27"/>
    </row>
    <row r="443">
      <c r="E443" s="27"/>
      <c r="J443" s="27"/>
      <c r="O443" s="27"/>
      <c r="T443" s="28"/>
      <c r="Y443" s="27"/>
      <c r="AD443" s="27"/>
    </row>
    <row r="444">
      <c r="E444" s="27"/>
      <c r="J444" s="27"/>
      <c r="O444" s="27"/>
      <c r="T444" s="28"/>
      <c r="Y444" s="27"/>
      <c r="AD444" s="27"/>
    </row>
    <row r="445">
      <c r="E445" s="27"/>
      <c r="J445" s="27"/>
      <c r="O445" s="27"/>
      <c r="T445" s="28"/>
      <c r="Y445" s="27"/>
      <c r="AD445" s="27"/>
    </row>
    <row r="446">
      <c r="E446" s="27"/>
      <c r="J446" s="27"/>
      <c r="O446" s="27"/>
      <c r="T446" s="28"/>
      <c r="Y446" s="27"/>
      <c r="AD446" s="27"/>
    </row>
    <row r="447">
      <c r="E447" s="27"/>
      <c r="J447" s="27"/>
      <c r="O447" s="27"/>
      <c r="T447" s="28"/>
      <c r="Y447" s="27"/>
      <c r="AD447" s="27"/>
    </row>
    <row r="448">
      <c r="E448" s="27"/>
      <c r="J448" s="27"/>
      <c r="O448" s="27"/>
      <c r="T448" s="28"/>
      <c r="Y448" s="27"/>
      <c r="AD448" s="27"/>
    </row>
    <row r="449">
      <c r="E449" s="27"/>
      <c r="J449" s="27"/>
      <c r="O449" s="27"/>
      <c r="T449" s="28"/>
      <c r="Y449" s="27"/>
      <c r="AD449" s="27"/>
    </row>
    <row r="450">
      <c r="E450" s="27"/>
      <c r="J450" s="27"/>
      <c r="O450" s="27"/>
      <c r="T450" s="28"/>
      <c r="Y450" s="27"/>
      <c r="AD450" s="27"/>
    </row>
    <row r="451">
      <c r="E451" s="27"/>
      <c r="J451" s="27"/>
      <c r="O451" s="27"/>
      <c r="T451" s="28"/>
      <c r="Y451" s="27"/>
      <c r="AD451" s="27"/>
    </row>
    <row r="452">
      <c r="E452" s="27"/>
      <c r="J452" s="27"/>
      <c r="O452" s="27"/>
      <c r="T452" s="28"/>
      <c r="Y452" s="27"/>
      <c r="AD452" s="27"/>
    </row>
    <row r="453">
      <c r="E453" s="27"/>
      <c r="J453" s="27"/>
      <c r="O453" s="27"/>
      <c r="T453" s="28"/>
      <c r="Y453" s="27"/>
      <c r="AD453" s="27"/>
    </row>
    <row r="454">
      <c r="E454" s="27"/>
      <c r="J454" s="27"/>
      <c r="O454" s="27"/>
      <c r="T454" s="28"/>
      <c r="Y454" s="27"/>
      <c r="AD454" s="27"/>
    </row>
    <row r="455">
      <c r="E455" s="27"/>
      <c r="J455" s="27"/>
      <c r="O455" s="27"/>
      <c r="T455" s="28"/>
      <c r="Y455" s="27"/>
      <c r="AD455" s="27"/>
    </row>
    <row r="456">
      <c r="E456" s="27"/>
      <c r="J456" s="27"/>
      <c r="O456" s="27"/>
      <c r="T456" s="28"/>
      <c r="Y456" s="27"/>
      <c r="AD456" s="27"/>
    </row>
    <row r="457">
      <c r="E457" s="27"/>
      <c r="J457" s="27"/>
      <c r="O457" s="27"/>
      <c r="T457" s="28"/>
      <c r="Y457" s="27"/>
      <c r="AD457" s="27"/>
    </row>
    <row r="458">
      <c r="E458" s="27"/>
      <c r="J458" s="27"/>
      <c r="O458" s="27"/>
      <c r="T458" s="28"/>
      <c r="Y458" s="27"/>
      <c r="AD458" s="27"/>
    </row>
    <row r="459">
      <c r="E459" s="27"/>
      <c r="J459" s="27"/>
      <c r="O459" s="27"/>
      <c r="T459" s="28"/>
      <c r="Y459" s="27"/>
      <c r="AD459" s="27"/>
    </row>
    <row r="460">
      <c r="E460" s="27"/>
      <c r="J460" s="27"/>
      <c r="O460" s="27"/>
      <c r="T460" s="28"/>
      <c r="Y460" s="27"/>
      <c r="AD460" s="27"/>
    </row>
    <row r="461">
      <c r="E461" s="27"/>
      <c r="J461" s="27"/>
      <c r="O461" s="27"/>
      <c r="T461" s="28"/>
      <c r="Y461" s="27"/>
      <c r="AD461" s="27"/>
    </row>
    <row r="462">
      <c r="E462" s="27"/>
      <c r="J462" s="27"/>
      <c r="O462" s="27"/>
      <c r="T462" s="28"/>
      <c r="Y462" s="27"/>
      <c r="AD462" s="27"/>
    </row>
    <row r="463">
      <c r="E463" s="27"/>
      <c r="J463" s="27"/>
      <c r="O463" s="27"/>
      <c r="T463" s="28"/>
      <c r="Y463" s="27"/>
      <c r="AD463" s="27"/>
    </row>
    <row r="464">
      <c r="E464" s="27"/>
      <c r="J464" s="27"/>
      <c r="O464" s="27"/>
      <c r="T464" s="28"/>
      <c r="Y464" s="27"/>
      <c r="AD464" s="27"/>
    </row>
    <row r="465">
      <c r="E465" s="27"/>
      <c r="J465" s="27"/>
      <c r="O465" s="27"/>
      <c r="T465" s="28"/>
      <c r="Y465" s="27"/>
      <c r="AD465" s="27"/>
    </row>
    <row r="466">
      <c r="E466" s="27"/>
      <c r="J466" s="27"/>
      <c r="O466" s="27"/>
      <c r="T466" s="28"/>
      <c r="Y466" s="27"/>
      <c r="AD466" s="27"/>
    </row>
    <row r="467">
      <c r="E467" s="27"/>
      <c r="J467" s="27"/>
      <c r="O467" s="27"/>
      <c r="T467" s="28"/>
      <c r="Y467" s="27"/>
      <c r="AD467" s="27"/>
    </row>
    <row r="468">
      <c r="E468" s="27"/>
      <c r="J468" s="27"/>
      <c r="O468" s="27"/>
      <c r="T468" s="28"/>
      <c r="Y468" s="27"/>
      <c r="AD468" s="27"/>
    </row>
    <row r="469">
      <c r="E469" s="27"/>
      <c r="J469" s="27"/>
      <c r="O469" s="27"/>
      <c r="T469" s="28"/>
      <c r="Y469" s="27"/>
      <c r="AD469" s="27"/>
    </row>
    <row r="470">
      <c r="E470" s="27"/>
      <c r="J470" s="27"/>
      <c r="O470" s="27"/>
      <c r="T470" s="28"/>
      <c r="Y470" s="27"/>
      <c r="AD470" s="27"/>
    </row>
    <row r="471">
      <c r="E471" s="27"/>
      <c r="J471" s="27"/>
      <c r="O471" s="27"/>
      <c r="T471" s="28"/>
      <c r="Y471" s="27"/>
      <c r="AD471" s="27"/>
    </row>
    <row r="472">
      <c r="E472" s="27"/>
      <c r="J472" s="27"/>
      <c r="O472" s="27"/>
      <c r="T472" s="28"/>
      <c r="Y472" s="27"/>
      <c r="AD472" s="27"/>
    </row>
    <row r="473">
      <c r="E473" s="27"/>
      <c r="J473" s="27"/>
      <c r="O473" s="27"/>
      <c r="T473" s="28"/>
      <c r="Y473" s="27"/>
      <c r="AD473" s="27"/>
    </row>
    <row r="474">
      <c r="E474" s="27"/>
      <c r="J474" s="27"/>
      <c r="O474" s="27"/>
      <c r="T474" s="28"/>
      <c r="Y474" s="27"/>
      <c r="AD474" s="27"/>
    </row>
    <row r="475">
      <c r="E475" s="27"/>
      <c r="J475" s="27"/>
      <c r="O475" s="27"/>
      <c r="T475" s="28"/>
      <c r="Y475" s="27"/>
      <c r="AD475" s="27"/>
    </row>
    <row r="476">
      <c r="E476" s="27"/>
      <c r="J476" s="27"/>
      <c r="O476" s="27"/>
      <c r="T476" s="28"/>
      <c r="Y476" s="27"/>
      <c r="AD476" s="27"/>
    </row>
    <row r="477">
      <c r="E477" s="27"/>
      <c r="J477" s="27"/>
      <c r="O477" s="27"/>
      <c r="T477" s="28"/>
      <c r="Y477" s="27"/>
      <c r="AD477" s="27"/>
    </row>
    <row r="478">
      <c r="E478" s="27"/>
      <c r="J478" s="27"/>
      <c r="O478" s="27"/>
      <c r="T478" s="28"/>
      <c r="Y478" s="27"/>
      <c r="AD478" s="27"/>
    </row>
    <row r="479">
      <c r="E479" s="27"/>
      <c r="J479" s="27"/>
      <c r="O479" s="27"/>
      <c r="T479" s="28"/>
      <c r="Y479" s="27"/>
      <c r="AD479" s="27"/>
    </row>
    <row r="480">
      <c r="E480" s="27"/>
      <c r="J480" s="27"/>
      <c r="O480" s="27"/>
      <c r="T480" s="28"/>
      <c r="Y480" s="27"/>
      <c r="AD480" s="27"/>
    </row>
    <row r="481">
      <c r="E481" s="27"/>
      <c r="J481" s="27"/>
      <c r="O481" s="27"/>
      <c r="T481" s="28"/>
      <c r="Y481" s="27"/>
      <c r="AD481" s="27"/>
    </row>
    <row r="482">
      <c r="E482" s="27"/>
      <c r="J482" s="27"/>
      <c r="O482" s="27"/>
      <c r="T482" s="28"/>
      <c r="Y482" s="27"/>
      <c r="AD482" s="27"/>
    </row>
    <row r="483">
      <c r="E483" s="27"/>
      <c r="J483" s="27"/>
      <c r="O483" s="27"/>
      <c r="T483" s="28"/>
      <c r="Y483" s="27"/>
      <c r="AD483" s="27"/>
    </row>
    <row r="484">
      <c r="E484" s="27"/>
      <c r="J484" s="27"/>
      <c r="O484" s="27"/>
      <c r="T484" s="28"/>
      <c r="Y484" s="27"/>
      <c r="AD484" s="27"/>
    </row>
    <row r="485">
      <c r="E485" s="27"/>
      <c r="J485" s="27"/>
      <c r="O485" s="27"/>
      <c r="T485" s="28"/>
      <c r="Y485" s="27"/>
      <c r="AD485" s="27"/>
    </row>
    <row r="486">
      <c r="E486" s="27"/>
      <c r="J486" s="27"/>
      <c r="O486" s="27"/>
      <c r="T486" s="28"/>
      <c r="Y486" s="27"/>
      <c r="AD486" s="27"/>
    </row>
    <row r="487">
      <c r="E487" s="27"/>
      <c r="J487" s="27"/>
      <c r="O487" s="27"/>
      <c r="T487" s="28"/>
      <c r="Y487" s="27"/>
      <c r="AD487" s="27"/>
    </row>
    <row r="488">
      <c r="E488" s="27"/>
      <c r="J488" s="27"/>
      <c r="O488" s="27"/>
      <c r="T488" s="28"/>
      <c r="Y488" s="27"/>
      <c r="AD488" s="27"/>
    </row>
    <row r="489">
      <c r="E489" s="27"/>
      <c r="J489" s="27"/>
      <c r="O489" s="27"/>
      <c r="T489" s="28"/>
      <c r="Y489" s="27"/>
      <c r="AD489" s="27"/>
    </row>
    <row r="490">
      <c r="E490" s="27"/>
      <c r="J490" s="27"/>
      <c r="O490" s="27"/>
      <c r="T490" s="28"/>
      <c r="Y490" s="27"/>
      <c r="AD490" s="27"/>
    </row>
    <row r="491">
      <c r="E491" s="27"/>
      <c r="J491" s="27"/>
      <c r="O491" s="27"/>
      <c r="T491" s="28"/>
      <c r="Y491" s="27"/>
      <c r="AD491" s="27"/>
    </row>
    <row r="492">
      <c r="E492" s="27"/>
      <c r="J492" s="27"/>
      <c r="O492" s="27"/>
      <c r="T492" s="28"/>
      <c r="Y492" s="27"/>
      <c r="AD492" s="27"/>
    </row>
    <row r="493">
      <c r="E493" s="27"/>
      <c r="J493" s="27"/>
      <c r="O493" s="27"/>
      <c r="T493" s="28"/>
      <c r="Y493" s="27"/>
      <c r="AD493" s="27"/>
    </row>
    <row r="494">
      <c r="E494" s="27"/>
      <c r="J494" s="27"/>
      <c r="O494" s="27"/>
      <c r="T494" s="28"/>
      <c r="Y494" s="27"/>
      <c r="AD494" s="27"/>
    </row>
    <row r="495">
      <c r="E495" s="27"/>
      <c r="J495" s="27"/>
      <c r="O495" s="27"/>
      <c r="T495" s="28"/>
      <c r="Y495" s="27"/>
      <c r="AD495" s="27"/>
    </row>
    <row r="496">
      <c r="E496" s="27"/>
      <c r="J496" s="27"/>
      <c r="O496" s="27"/>
      <c r="T496" s="28"/>
      <c r="Y496" s="27"/>
      <c r="AD496" s="27"/>
    </row>
    <row r="497">
      <c r="E497" s="27"/>
      <c r="J497" s="27"/>
      <c r="O497" s="27"/>
      <c r="T497" s="28"/>
      <c r="Y497" s="27"/>
      <c r="AD497" s="27"/>
    </row>
    <row r="498">
      <c r="E498" s="27"/>
      <c r="J498" s="27"/>
      <c r="O498" s="27"/>
      <c r="T498" s="28"/>
      <c r="Y498" s="27"/>
      <c r="AD498" s="27"/>
    </row>
    <row r="499">
      <c r="E499" s="27"/>
      <c r="J499" s="27"/>
      <c r="O499" s="27"/>
      <c r="T499" s="28"/>
      <c r="Y499" s="27"/>
      <c r="AD499" s="27"/>
    </row>
    <row r="500">
      <c r="E500" s="27"/>
      <c r="J500" s="27"/>
      <c r="O500" s="27"/>
      <c r="T500" s="28"/>
      <c r="Y500" s="27"/>
      <c r="AD500" s="27"/>
    </row>
    <row r="501">
      <c r="E501" s="27"/>
      <c r="J501" s="27"/>
      <c r="O501" s="27"/>
      <c r="T501" s="28"/>
      <c r="Y501" s="27"/>
      <c r="AD501" s="27"/>
    </row>
    <row r="502">
      <c r="E502" s="27"/>
      <c r="J502" s="27"/>
      <c r="O502" s="27"/>
      <c r="T502" s="28"/>
      <c r="Y502" s="27"/>
      <c r="AD502" s="27"/>
    </row>
    <row r="503">
      <c r="E503" s="27"/>
      <c r="J503" s="27"/>
      <c r="O503" s="27"/>
      <c r="T503" s="28"/>
      <c r="Y503" s="27"/>
      <c r="AD503" s="27"/>
    </row>
    <row r="504">
      <c r="E504" s="27"/>
      <c r="J504" s="27"/>
      <c r="O504" s="27"/>
      <c r="T504" s="28"/>
      <c r="Y504" s="27"/>
      <c r="AD504" s="27"/>
    </row>
    <row r="505">
      <c r="E505" s="27"/>
      <c r="J505" s="27"/>
      <c r="O505" s="27"/>
      <c r="T505" s="28"/>
      <c r="Y505" s="27"/>
      <c r="AD505" s="27"/>
    </row>
    <row r="506">
      <c r="E506" s="27"/>
      <c r="J506" s="27"/>
      <c r="O506" s="27"/>
      <c r="T506" s="28"/>
      <c r="Y506" s="27"/>
      <c r="AD506" s="27"/>
    </row>
    <row r="507">
      <c r="E507" s="27"/>
      <c r="J507" s="27"/>
      <c r="O507" s="27"/>
      <c r="T507" s="28"/>
      <c r="Y507" s="27"/>
      <c r="AD507" s="27"/>
    </row>
    <row r="508">
      <c r="E508" s="27"/>
      <c r="J508" s="27"/>
      <c r="O508" s="27"/>
      <c r="T508" s="28"/>
      <c r="Y508" s="27"/>
      <c r="AD508" s="27"/>
    </row>
    <row r="509">
      <c r="E509" s="27"/>
      <c r="J509" s="27"/>
      <c r="O509" s="27"/>
      <c r="T509" s="28"/>
      <c r="Y509" s="27"/>
      <c r="AD509" s="27"/>
    </row>
    <row r="510">
      <c r="E510" s="27"/>
      <c r="J510" s="27"/>
      <c r="O510" s="27"/>
      <c r="T510" s="28"/>
      <c r="Y510" s="27"/>
      <c r="AD510" s="27"/>
    </row>
    <row r="511">
      <c r="E511" s="27"/>
      <c r="J511" s="27"/>
      <c r="O511" s="27"/>
      <c r="T511" s="28"/>
      <c r="Y511" s="27"/>
      <c r="AD511" s="27"/>
    </row>
    <row r="512">
      <c r="E512" s="27"/>
      <c r="J512" s="27"/>
      <c r="O512" s="27"/>
      <c r="T512" s="28"/>
      <c r="Y512" s="27"/>
      <c r="AD512" s="27"/>
    </row>
    <row r="513">
      <c r="E513" s="27"/>
      <c r="J513" s="27"/>
      <c r="O513" s="27"/>
      <c r="T513" s="28"/>
      <c r="Y513" s="27"/>
      <c r="AD513" s="27"/>
    </row>
    <row r="514">
      <c r="E514" s="27"/>
      <c r="J514" s="27"/>
      <c r="O514" s="27"/>
      <c r="T514" s="28"/>
      <c r="Y514" s="27"/>
      <c r="AD514" s="27"/>
    </row>
    <row r="515">
      <c r="E515" s="27"/>
      <c r="J515" s="27"/>
      <c r="O515" s="27"/>
      <c r="T515" s="28"/>
      <c r="Y515" s="27"/>
      <c r="AD515" s="27"/>
    </row>
    <row r="516">
      <c r="E516" s="27"/>
      <c r="J516" s="27"/>
      <c r="O516" s="27"/>
      <c r="T516" s="28"/>
      <c r="Y516" s="27"/>
      <c r="AD516" s="27"/>
    </row>
    <row r="517">
      <c r="E517" s="27"/>
      <c r="J517" s="27"/>
      <c r="O517" s="27"/>
      <c r="T517" s="28"/>
      <c r="Y517" s="27"/>
      <c r="AD517" s="27"/>
    </row>
    <row r="518">
      <c r="E518" s="27"/>
      <c r="J518" s="27"/>
      <c r="O518" s="27"/>
      <c r="T518" s="28"/>
      <c r="Y518" s="27"/>
      <c r="AD518" s="27"/>
    </row>
    <row r="519">
      <c r="E519" s="27"/>
      <c r="J519" s="27"/>
      <c r="O519" s="27"/>
      <c r="T519" s="28"/>
      <c r="Y519" s="27"/>
      <c r="AD519" s="27"/>
    </row>
    <row r="520">
      <c r="E520" s="27"/>
      <c r="J520" s="27"/>
      <c r="O520" s="27"/>
      <c r="T520" s="28"/>
      <c r="Y520" s="27"/>
      <c r="AD520" s="27"/>
    </row>
    <row r="521">
      <c r="E521" s="27"/>
      <c r="J521" s="27"/>
      <c r="O521" s="27"/>
      <c r="T521" s="28"/>
      <c r="Y521" s="27"/>
      <c r="AD521" s="27"/>
    </row>
    <row r="522">
      <c r="E522" s="27"/>
      <c r="J522" s="27"/>
      <c r="O522" s="27"/>
      <c r="T522" s="28"/>
      <c r="Y522" s="27"/>
      <c r="AD522" s="27"/>
    </row>
    <row r="523">
      <c r="E523" s="27"/>
      <c r="J523" s="27"/>
      <c r="O523" s="27"/>
      <c r="T523" s="28"/>
      <c r="Y523" s="27"/>
      <c r="AD523" s="27"/>
    </row>
    <row r="524">
      <c r="E524" s="27"/>
      <c r="J524" s="27"/>
      <c r="O524" s="27"/>
      <c r="T524" s="28"/>
      <c r="Y524" s="27"/>
      <c r="AD524" s="27"/>
    </row>
    <row r="525">
      <c r="E525" s="27"/>
      <c r="J525" s="27"/>
      <c r="O525" s="27"/>
      <c r="T525" s="28"/>
      <c r="Y525" s="27"/>
      <c r="AD525" s="27"/>
    </row>
    <row r="526">
      <c r="E526" s="27"/>
      <c r="J526" s="27"/>
      <c r="O526" s="27"/>
      <c r="T526" s="28"/>
      <c r="Y526" s="27"/>
      <c r="AD526" s="27"/>
    </row>
    <row r="527">
      <c r="E527" s="27"/>
      <c r="J527" s="27"/>
      <c r="O527" s="27"/>
      <c r="T527" s="28"/>
      <c r="Y527" s="27"/>
      <c r="AD527" s="27"/>
    </row>
    <row r="528">
      <c r="E528" s="27"/>
      <c r="J528" s="27"/>
      <c r="O528" s="27"/>
      <c r="T528" s="28"/>
      <c r="Y528" s="27"/>
      <c r="AD528" s="27"/>
    </row>
    <row r="529">
      <c r="E529" s="27"/>
      <c r="J529" s="27"/>
      <c r="O529" s="27"/>
      <c r="T529" s="28"/>
      <c r="Y529" s="27"/>
      <c r="AD529" s="27"/>
    </row>
    <row r="530">
      <c r="E530" s="27"/>
      <c r="J530" s="27"/>
      <c r="O530" s="27"/>
      <c r="T530" s="28"/>
      <c r="Y530" s="27"/>
      <c r="AD530" s="27"/>
    </row>
    <row r="531">
      <c r="E531" s="27"/>
      <c r="J531" s="27"/>
      <c r="O531" s="27"/>
      <c r="T531" s="28"/>
      <c r="Y531" s="27"/>
      <c r="AD531" s="27"/>
    </row>
    <row r="532">
      <c r="E532" s="27"/>
      <c r="J532" s="27"/>
      <c r="O532" s="27"/>
      <c r="T532" s="28"/>
      <c r="Y532" s="27"/>
      <c r="AD532" s="27"/>
    </row>
    <row r="533">
      <c r="E533" s="27"/>
      <c r="J533" s="27"/>
      <c r="O533" s="27"/>
      <c r="T533" s="28"/>
      <c r="Y533" s="27"/>
      <c r="AD533" s="27"/>
    </row>
    <row r="534">
      <c r="E534" s="27"/>
      <c r="J534" s="27"/>
      <c r="O534" s="27"/>
      <c r="T534" s="28"/>
      <c r="Y534" s="27"/>
      <c r="AD534" s="27"/>
    </row>
    <row r="535">
      <c r="E535" s="27"/>
      <c r="J535" s="27"/>
      <c r="O535" s="27"/>
      <c r="T535" s="28"/>
      <c r="Y535" s="27"/>
      <c r="AD535" s="27"/>
    </row>
    <row r="536">
      <c r="E536" s="27"/>
      <c r="J536" s="27"/>
      <c r="O536" s="27"/>
      <c r="T536" s="28"/>
      <c r="Y536" s="27"/>
      <c r="AD536" s="27"/>
    </row>
    <row r="537">
      <c r="E537" s="27"/>
      <c r="J537" s="27"/>
      <c r="O537" s="27"/>
      <c r="T537" s="28"/>
      <c r="Y537" s="27"/>
      <c r="AD537" s="27"/>
    </row>
    <row r="538">
      <c r="E538" s="27"/>
      <c r="J538" s="27"/>
      <c r="O538" s="27"/>
      <c r="T538" s="28"/>
      <c r="Y538" s="27"/>
      <c r="AD538" s="27"/>
    </row>
    <row r="539">
      <c r="E539" s="27"/>
      <c r="J539" s="27"/>
      <c r="O539" s="27"/>
      <c r="T539" s="28"/>
      <c r="Y539" s="27"/>
      <c r="AD539" s="27"/>
    </row>
    <row r="540">
      <c r="E540" s="27"/>
      <c r="J540" s="27"/>
      <c r="O540" s="27"/>
      <c r="T540" s="28"/>
      <c r="Y540" s="27"/>
      <c r="AD540" s="27"/>
    </row>
    <row r="541">
      <c r="E541" s="27"/>
      <c r="J541" s="27"/>
      <c r="O541" s="27"/>
      <c r="T541" s="28"/>
      <c r="Y541" s="27"/>
      <c r="AD541" s="27"/>
    </row>
    <row r="542">
      <c r="E542" s="27"/>
      <c r="J542" s="27"/>
      <c r="O542" s="27"/>
      <c r="T542" s="28"/>
      <c r="Y542" s="27"/>
      <c r="AD542" s="27"/>
    </row>
    <row r="543">
      <c r="E543" s="27"/>
      <c r="J543" s="27"/>
      <c r="O543" s="27"/>
      <c r="T543" s="28"/>
      <c r="Y543" s="27"/>
      <c r="AD543" s="27"/>
    </row>
    <row r="544">
      <c r="E544" s="27"/>
      <c r="J544" s="27"/>
      <c r="O544" s="27"/>
      <c r="T544" s="28"/>
      <c r="Y544" s="27"/>
      <c r="AD544" s="27"/>
    </row>
    <row r="545">
      <c r="E545" s="27"/>
      <c r="J545" s="27"/>
      <c r="O545" s="27"/>
      <c r="T545" s="28"/>
      <c r="Y545" s="27"/>
      <c r="AD545" s="27"/>
    </row>
    <row r="546">
      <c r="E546" s="27"/>
      <c r="J546" s="27"/>
      <c r="O546" s="27"/>
      <c r="T546" s="28"/>
      <c r="Y546" s="27"/>
      <c r="AD546" s="27"/>
    </row>
    <row r="547">
      <c r="E547" s="27"/>
      <c r="J547" s="27"/>
      <c r="O547" s="27"/>
      <c r="T547" s="28"/>
      <c r="Y547" s="27"/>
      <c r="AD547" s="27"/>
    </row>
    <row r="548">
      <c r="E548" s="27"/>
      <c r="J548" s="27"/>
      <c r="O548" s="27"/>
      <c r="T548" s="28"/>
      <c r="Y548" s="27"/>
      <c r="AD548" s="27"/>
    </row>
    <row r="549">
      <c r="E549" s="27"/>
      <c r="J549" s="27"/>
      <c r="O549" s="27"/>
      <c r="T549" s="28"/>
      <c r="Y549" s="27"/>
      <c r="AD549" s="27"/>
    </row>
    <row r="550">
      <c r="E550" s="27"/>
      <c r="J550" s="27"/>
      <c r="O550" s="27"/>
      <c r="T550" s="28"/>
      <c r="Y550" s="27"/>
      <c r="AD550" s="27"/>
    </row>
    <row r="551">
      <c r="E551" s="27"/>
      <c r="J551" s="27"/>
      <c r="O551" s="27"/>
      <c r="T551" s="28"/>
      <c r="Y551" s="27"/>
      <c r="AD551" s="27"/>
    </row>
    <row r="552">
      <c r="E552" s="27"/>
      <c r="J552" s="27"/>
      <c r="O552" s="27"/>
      <c r="T552" s="28"/>
      <c r="Y552" s="27"/>
      <c r="AD552" s="27"/>
    </row>
    <row r="553">
      <c r="E553" s="27"/>
      <c r="J553" s="27"/>
      <c r="O553" s="27"/>
      <c r="T553" s="28"/>
      <c r="Y553" s="27"/>
      <c r="AD553" s="27"/>
    </row>
    <row r="554">
      <c r="E554" s="27"/>
      <c r="J554" s="27"/>
      <c r="O554" s="27"/>
      <c r="T554" s="28"/>
      <c r="Y554" s="27"/>
      <c r="AD554" s="27"/>
    </row>
    <row r="555">
      <c r="E555" s="27"/>
      <c r="J555" s="27"/>
      <c r="O555" s="27"/>
      <c r="T555" s="28"/>
      <c r="Y555" s="27"/>
      <c r="AD555" s="27"/>
    </row>
    <row r="556">
      <c r="E556" s="27"/>
      <c r="J556" s="27"/>
      <c r="O556" s="27"/>
      <c r="T556" s="28"/>
      <c r="Y556" s="27"/>
      <c r="AD556" s="27"/>
    </row>
    <row r="557">
      <c r="E557" s="27"/>
      <c r="J557" s="27"/>
      <c r="O557" s="27"/>
      <c r="T557" s="28"/>
      <c r="Y557" s="27"/>
      <c r="AD557" s="27"/>
    </row>
    <row r="558">
      <c r="E558" s="27"/>
      <c r="J558" s="27"/>
      <c r="O558" s="27"/>
      <c r="T558" s="28"/>
      <c r="Y558" s="27"/>
      <c r="AD558" s="27"/>
    </row>
    <row r="559">
      <c r="E559" s="27"/>
      <c r="J559" s="27"/>
      <c r="O559" s="27"/>
      <c r="T559" s="28"/>
      <c r="Y559" s="27"/>
      <c r="AD559" s="27"/>
    </row>
    <row r="560">
      <c r="E560" s="27"/>
      <c r="J560" s="27"/>
      <c r="O560" s="27"/>
      <c r="T560" s="28"/>
      <c r="Y560" s="27"/>
      <c r="AD560" s="27"/>
    </row>
    <row r="561">
      <c r="E561" s="27"/>
      <c r="J561" s="27"/>
      <c r="O561" s="27"/>
      <c r="T561" s="28"/>
      <c r="Y561" s="27"/>
      <c r="AD561" s="27"/>
    </row>
    <row r="562">
      <c r="E562" s="27"/>
      <c r="J562" s="27"/>
      <c r="O562" s="27"/>
      <c r="T562" s="28"/>
      <c r="Y562" s="27"/>
      <c r="AD562" s="27"/>
    </row>
    <row r="563">
      <c r="E563" s="27"/>
      <c r="J563" s="27"/>
      <c r="O563" s="27"/>
      <c r="T563" s="28"/>
      <c r="Y563" s="27"/>
      <c r="AD563" s="27"/>
    </row>
    <row r="564">
      <c r="E564" s="27"/>
      <c r="J564" s="27"/>
      <c r="O564" s="27"/>
      <c r="T564" s="28"/>
      <c r="Y564" s="27"/>
      <c r="AD564" s="27"/>
    </row>
    <row r="565">
      <c r="E565" s="27"/>
      <c r="J565" s="27"/>
      <c r="O565" s="27"/>
      <c r="T565" s="28"/>
      <c r="Y565" s="27"/>
      <c r="AD565" s="27"/>
    </row>
    <row r="566">
      <c r="E566" s="27"/>
      <c r="J566" s="27"/>
      <c r="O566" s="27"/>
      <c r="T566" s="28"/>
      <c r="Y566" s="27"/>
      <c r="AD566" s="27"/>
    </row>
    <row r="567">
      <c r="E567" s="27"/>
      <c r="J567" s="27"/>
      <c r="O567" s="27"/>
      <c r="T567" s="28"/>
      <c r="Y567" s="27"/>
      <c r="AD567" s="27"/>
    </row>
    <row r="568">
      <c r="E568" s="27"/>
      <c r="J568" s="27"/>
      <c r="O568" s="27"/>
      <c r="T568" s="28"/>
      <c r="Y568" s="27"/>
      <c r="AD568" s="27"/>
    </row>
    <row r="569">
      <c r="E569" s="27"/>
      <c r="J569" s="27"/>
      <c r="O569" s="27"/>
      <c r="T569" s="28"/>
      <c r="Y569" s="27"/>
      <c r="AD569" s="27"/>
    </row>
    <row r="570">
      <c r="E570" s="27"/>
      <c r="J570" s="27"/>
      <c r="O570" s="27"/>
      <c r="T570" s="28"/>
      <c r="Y570" s="27"/>
      <c r="AD570" s="27"/>
    </row>
    <row r="571">
      <c r="E571" s="27"/>
      <c r="J571" s="27"/>
      <c r="O571" s="27"/>
      <c r="T571" s="28"/>
      <c r="Y571" s="27"/>
      <c r="AD571" s="27"/>
    </row>
    <row r="572">
      <c r="E572" s="27"/>
      <c r="J572" s="27"/>
      <c r="O572" s="27"/>
      <c r="T572" s="28"/>
      <c r="Y572" s="27"/>
      <c r="AD572" s="27"/>
    </row>
    <row r="573">
      <c r="E573" s="27"/>
      <c r="J573" s="27"/>
      <c r="O573" s="27"/>
      <c r="T573" s="28"/>
      <c r="Y573" s="27"/>
      <c r="AD573" s="27"/>
    </row>
    <row r="574">
      <c r="E574" s="27"/>
      <c r="J574" s="27"/>
      <c r="O574" s="27"/>
      <c r="T574" s="28"/>
      <c r="Y574" s="27"/>
      <c r="AD574" s="27"/>
    </row>
    <row r="575">
      <c r="E575" s="27"/>
      <c r="J575" s="27"/>
      <c r="O575" s="27"/>
      <c r="T575" s="28"/>
      <c r="Y575" s="27"/>
      <c r="AD575" s="27"/>
    </row>
    <row r="576">
      <c r="E576" s="27"/>
      <c r="J576" s="27"/>
      <c r="O576" s="27"/>
      <c r="T576" s="28"/>
      <c r="Y576" s="27"/>
      <c r="AD576" s="27"/>
    </row>
    <row r="577">
      <c r="E577" s="27"/>
      <c r="J577" s="27"/>
      <c r="O577" s="27"/>
      <c r="T577" s="28"/>
      <c r="Y577" s="27"/>
      <c r="AD577" s="27"/>
    </row>
    <row r="578">
      <c r="E578" s="27"/>
      <c r="J578" s="27"/>
      <c r="O578" s="27"/>
      <c r="T578" s="28"/>
      <c r="Y578" s="27"/>
      <c r="AD578" s="27"/>
    </row>
    <row r="579">
      <c r="E579" s="27"/>
      <c r="J579" s="27"/>
      <c r="O579" s="27"/>
      <c r="T579" s="28"/>
      <c r="Y579" s="27"/>
      <c r="AD579" s="27"/>
    </row>
    <row r="580">
      <c r="E580" s="27"/>
      <c r="J580" s="27"/>
      <c r="O580" s="27"/>
      <c r="T580" s="28"/>
      <c r="Y580" s="27"/>
      <c r="AD580" s="27"/>
    </row>
    <row r="581">
      <c r="E581" s="27"/>
      <c r="J581" s="27"/>
      <c r="O581" s="27"/>
      <c r="T581" s="28"/>
      <c r="Y581" s="27"/>
      <c r="AD581" s="27"/>
    </row>
    <row r="582">
      <c r="E582" s="27"/>
      <c r="J582" s="27"/>
      <c r="O582" s="27"/>
      <c r="T582" s="28"/>
      <c r="Y582" s="27"/>
      <c r="AD582" s="27"/>
    </row>
    <row r="583">
      <c r="E583" s="27"/>
      <c r="J583" s="27"/>
      <c r="O583" s="27"/>
      <c r="T583" s="28"/>
      <c r="Y583" s="27"/>
      <c r="AD583" s="27"/>
    </row>
    <row r="584">
      <c r="E584" s="27"/>
      <c r="J584" s="27"/>
      <c r="O584" s="27"/>
      <c r="T584" s="28"/>
      <c r="Y584" s="27"/>
      <c r="AD584" s="27"/>
    </row>
    <row r="585">
      <c r="E585" s="27"/>
      <c r="J585" s="27"/>
      <c r="O585" s="27"/>
      <c r="T585" s="28"/>
      <c r="Y585" s="27"/>
      <c r="AD585" s="27"/>
    </row>
    <row r="586">
      <c r="E586" s="27"/>
      <c r="J586" s="27"/>
      <c r="O586" s="27"/>
      <c r="T586" s="28"/>
      <c r="Y586" s="27"/>
      <c r="AD586" s="27"/>
    </row>
    <row r="587">
      <c r="E587" s="27"/>
      <c r="J587" s="27"/>
      <c r="O587" s="27"/>
      <c r="T587" s="28"/>
      <c r="Y587" s="27"/>
      <c r="AD587" s="27"/>
    </row>
    <row r="588">
      <c r="E588" s="27"/>
      <c r="J588" s="27"/>
      <c r="O588" s="27"/>
      <c r="T588" s="28"/>
      <c r="Y588" s="27"/>
      <c r="AD588" s="27"/>
    </row>
    <row r="589">
      <c r="E589" s="27"/>
      <c r="J589" s="27"/>
      <c r="O589" s="27"/>
      <c r="T589" s="28"/>
      <c r="Y589" s="27"/>
      <c r="AD589" s="27"/>
    </row>
    <row r="590">
      <c r="E590" s="27"/>
      <c r="J590" s="27"/>
      <c r="O590" s="27"/>
      <c r="T590" s="28"/>
      <c r="Y590" s="27"/>
      <c r="AD590" s="27"/>
    </row>
    <row r="591">
      <c r="E591" s="27"/>
      <c r="J591" s="27"/>
      <c r="O591" s="27"/>
      <c r="T591" s="28"/>
      <c r="Y591" s="27"/>
      <c r="AD591" s="27"/>
    </row>
    <row r="592">
      <c r="E592" s="27"/>
      <c r="J592" s="27"/>
      <c r="O592" s="27"/>
      <c r="T592" s="28"/>
      <c r="Y592" s="27"/>
      <c r="AD592" s="27"/>
    </row>
    <row r="593">
      <c r="E593" s="27"/>
      <c r="J593" s="27"/>
      <c r="O593" s="27"/>
      <c r="T593" s="28"/>
      <c r="Y593" s="27"/>
      <c r="AD593" s="27"/>
    </row>
    <row r="594">
      <c r="E594" s="27"/>
      <c r="J594" s="27"/>
      <c r="O594" s="27"/>
      <c r="T594" s="28"/>
      <c r="Y594" s="27"/>
      <c r="AD594" s="27"/>
    </row>
    <row r="595">
      <c r="E595" s="27"/>
      <c r="J595" s="27"/>
      <c r="O595" s="27"/>
      <c r="T595" s="28"/>
      <c r="Y595" s="27"/>
      <c r="AD595" s="27"/>
    </row>
    <row r="596">
      <c r="E596" s="27"/>
      <c r="J596" s="27"/>
      <c r="O596" s="27"/>
      <c r="T596" s="28"/>
      <c r="Y596" s="27"/>
      <c r="AD596" s="27"/>
    </row>
    <row r="597">
      <c r="E597" s="27"/>
      <c r="J597" s="27"/>
      <c r="O597" s="27"/>
      <c r="T597" s="28"/>
      <c r="Y597" s="27"/>
      <c r="AD597" s="27"/>
    </row>
    <row r="598">
      <c r="E598" s="27"/>
      <c r="J598" s="27"/>
      <c r="O598" s="27"/>
      <c r="T598" s="28"/>
      <c r="Y598" s="27"/>
      <c r="AD598" s="27"/>
    </row>
    <row r="599">
      <c r="E599" s="27"/>
      <c r="J599" s="27"/>
      <c r="O599" s="27"/>
      <c r="T599" s="28"/>
      <c r="Y599" s="27"/>
      <c r="AD599" s="27"/>
    </row>
    <row r="600">
      <c r="E600" s="27"/>
      <c r="J600" s="27"/>
      <c r="O600" s="27"/>
      <c r="T600" s="28"/>
      <c r="Y600" s="27"/>
      <c r="AD600" s="27"/>
    </row>
    <row r="601">
      <c r="E601" s="27"/>
      <c r="J601" s="27"/>
      <c r="O601" s="27"/>
      <c r="T601" s="28"/>
      <c r="Y601" s="27"/>
      <c r="AD601" s="27"/>
    </row>
    <row r="602">
      <c r="E602" s="27"/>
      <c r="J602" s="27"/>
      <c r="O602" s="27"/>
      <c r="T602" s="28"/>
      <c r="Y602" s="27"/>
      <c r="AD602" s="27"/>
    </row>
    <row r="603">
      <c r="E603" s="27"/>
      <c r="J603" s="27"/>
      <c r="O603" s="27"/>
      <c r="T603" s="28"/>
      <c r="Y603" s="27"/>
      <c r="AD603" s="27"/>
    </row>
    <row r="604">
      <c r="E604" s="27"/>
      <c r="J604" s="27"/>
      <c r="O604" s="27"/>
      <c r="T604" s="28"/>
      <c r="Y604" s="27"/>
      <c r="AD604" s="27"/>
    </row>
    <row r="605">
      <c r="E605" s="27"/>
      <c r="J605" s="27"/>
      <c r="O605" s="27"/>
      <c r="T605" s="28"/>
      <c r="Y605" s="27"/>
      <c r="AD605" s="27"/>
    </row>
    <row r="606">
      <c r="E606" s="27"/>
      <c r="J606" s="27"/>
      <c r="O606" s="27"/>
      <c r="T606" s="28"/>
      <c r="Y606" s="27"/>
      <c r="AD606" s="27"/>
    </row>
    <row r="607">
      <c r="E607" s="27"/>
      <c r="J607" s="27"/>
      <c r="O607" s="27"/>
      <c r="T607" s="28"/>
      <c r="Y607" s="27"/>
      <c r="AD607" s="27"/>
    </row>
    <row r="608">
      <c r="E608" s="27"/>
      <c r="J608" s="27"/>
      <c r="O608" s="27"/>
      <c r="T608" s="28"/>
      <c r="Y608" s="27"/>
      <c r="AD608" s="27"/>
    </row>
    <row r="609">
      <c r="E609" s="27"/>
      <c r="J609" s="27"/>
      <c r="O609" s="27"/>
      <c r="T609" s="28"/>
      <c r="Y609" s="27"/>
      <c r="AD609" s="27"/>
    </row>
    <row r="610">
      <c r="E610" s="27"/>
      <c r="J610" s="27"/>
      <c r="O610" s="27"/>
      <c r="T610" s="28"/>
      <c r="Y610" s="27"/>
      <c r="AD610" s="27"/>
    </row>
    <row r="611">
      <c r="E611" s="27"/>
      <c r="J611" s="27"/>
      <c r="O611" s="27"/>
      <c r="T611" s="28"/>
      <c r="Y611" s="27"/>
      <c r="AD611" s="27"/>
    </row>
    <row r="612">
      <c r="E612" s="27"/>
      <c r="J612" s="27"/>
      <c r="O612" s="27"/>
      <c r="T612" s="28"/>
      <c r="Y612" s="27"/>
      <c r="AD612" s="27"/>
    </row>
    <row r="613">
      <c r="E613" s="27"/>
      <c r="J613" s="27"/>
      <c r="O613" s="27"/>
      <c r="T613" s="28"/>
      <c r="Y613" s="27"/>
      <c r="AD613" s="27"/>
    </row>
    <row r="614">
      <c r="E614" s="27"/>
      <c r="J614" s="27"/>
      <c r="O614" s="27"/>
      <c r="T614" s="28"/>
      <c r="Y614" s="27"/>
      <c r="AD614" s="27"/>
    </row>
    <row r="615">
      <c r="E615" s="27"/>
      <c r="J615" s="27"/>
      <c r="O615" s="27"/>
      <c r="T615" s="28"/>
      <c r="Y615" s="27"/>
      <c r="AD615" s="27"/>
    </row>
    <row r="616">
      <c r="E616" s="27"/>
      <c r="J616" s="27"/>
      <c r="O616" s="27"/>
      <c r="T616" s="28"/>
      <c r="Y616" s="27"/>
      <c r="AD616" s="27"/>
    </row>
    <row r="617">
      <c r="E617" s="27"/>
      <c r="J617" s="27"/>
      <c r="O617" s="27"/>
      <c r="T617" s="28"/>
      <c r="Y617" s="27"/>
      <c r="AD617" s="27"/>
    </row>
    <row r="618">
      <c r="E618" s="27"/>
      <c r="J618" s="27"/>
      <c r="O618" s="27"/>
      <c r="T618" s="28"/>
      <c r="Y618" s="27"/>
      <c r="AD618" s="27"/>
    </row>
    <row r="619">
      <c r="E619" s="27"/>
      <c r="J619" s="27"/>
      <c r="O619" s="27"/>
      <c r="T619" s="28"/>
      <c r="Y619" s="27"/>
      <c r="AD619" s="27"/>
    </row>
    <row r="620">
      <c r="E620" s="27"/>
      <c r="J620" s="27"/>
      <c r="O620" s="27"/>
      <c r="T620" s="28"/>
      <c r="Y620" s="27"/>
      <c r="AD620" s="27"/>
    </row>
    <row r="621">
      <c r="E621" s="27"/>
      <c r="J621" s="27"/>
      <c r="O621" s="27"/>
      <c r="T621" s="28"/>
      <c r="Y621" s="27"/>
      <c r="AD621" s="27"/>
    </row>
    <row r="622">
      <c r="E622" s="27"/>
      <c r="J622" s="27"/>
      <c r="O622" s="27"/>
      <c r="T622" s="28"/>
      <c r="Y622" s="27"/>
      <c r="AD622" s="27"/>
    </row>
    <row r="623">
      <c r="E623" s="27"/>
      <c r="J623" s="27"/>
      <c r="O623" s="27"/>
      <c r="T623" s="28"/>
      <c r="Y623" s="27"/>
      <c r="AD623" s="27"/>
    </row>
    <row r="624">
      <c r="E624" s="27"/>
      <c r="J624" s="27"/>
      <c r="O624" s="27"/>
      <c r="T624" s="28"/>
      <c r="Y624" s="27"/>
      <c r="AD624" s="27"/>
    </row>
    <row r="625">
      <c r="E625" s="27"/>
      <c r="J625" s="27"/>
      <c r="O625" s="27"/>
      <c r="T625" s="28"/>
      <c r="Y625" s="27"/>
      <c r="AD625" s="27"/>
    </row>
    <row r="626">
      <c r="E626" s="27"/>
      <c r="J626" s="27"/>
      <c r="O626" s="27"/>
      <c r="T626" s="28"/>
      <c r="Y626" s="27"/>
      <c r="AD626" s="27"/>
    </row>
    <row r="627">
      <c r="E627" s="27"/>
      <c r="J627" s="27"/>
      <c r="O627" s="27"/>
      <c r="T627" s="28"/>
      <c r="Y627" s="27"/>
      <c r="AD627" s="27"/>
    </row>
    <row r="628">
      <c r="E628" s="27"/>
      <c r="J628" s="27"/>
      <c r="O628" s="27"/>
      <c r="T628" s="28"/>
      <c r="Y628" s="27"/>
      <c r="AD628" s="27"/>
    </row>
    <row r="629">
      <c r="E629" s="27"/>
      <c r="J629" s="27"/>
      <c r="O629" s="27"/>
      <c r="T629" s="28"/>
      <c r="Y629" s="27"/>
      <c r="AD629" s="27"/>
    </row>
    <row r="630">
      <c r="E630" s="27"/>
      <c r="J630" s="27"/>
      <c r="O630" s="27"/>
      <c r="T630" s="28"/>
      <c r="Y630" s="27"/>
      <c r="AD630" s="27"/>
    </row>
    <row r="631">
      <c r="E631" s="27"/>
      <c r="J631" s="27"/>
      <c r="O631" s="27"/>
      <c r="T631" s="28"/>
      <c r="Y631" s="27"/>
      <c r="AD631" s="27"/>
    </row>
    <row r="632">
      <c r="E632" s="27"/>
      <c r="J632" s="27"/>
      <c r="O632" s="27"/>
      <c r="T632" s="28"/>
      <c r="Y632" s="27"/>
      <c r="AD632" s="27"/>
    </row>
    <row r="633">
      <c r="E633" s="27"/>
      <c r="J633" s="27"/>
      <c r="O633" s="27"/>
      <c r="T633" s="28"/>
      <c r="Y633" s="27"/>
      <c r="AD633" s="27"/>
    </row>
    <row r="634">
      <c r="E634" s="27"/>
      <c r="J634" s="27"/>
      <c r="O634" s="27"/>
      <c r="T634" s="28"/>
      <c r="Y634" s="27"/>
      <c r="AD634" s="27"/>
    </row>
    <row r="635">
      <c r="E635" s="27"/>
      <c r="J635" s="27"/>
      <c r="O635" s="27"/>
      <c r="T635" s="28"/>
      <c r="Y635" s="27"/>
      <c r="AD635" s="27"/>
    </row>
    <row r="636">
      <c r="E636" s="27"/>
      <c r="J636" s="27"/>
      <c r="O636" s="27"/>
      <c r="T636" s="28"/>
      <c r="Y636" s="27"/>
      <c r="AD636" s="27"/>
    </row>
    <row r="637">
      <c r="E637" s="27"/>
      <c r="J637" s="27"/>
      <c r="O637" s="27"/>
      <c r="T637" s="28"/>
      <c r="Y637" s="27"/>
      <c r="AD637" s="27"/>
    </row>
    <row r="638">
      <c r="E638" s="27"/>
      <c r="J638" s="27"/>
      <c r="O638" s="27"/>
      <c r="T638" s="28"/>
      <c r="Y638" s="27"/>
      <c r="AD638" s="27"/>
    </row>
    <row r="639">
      <c r="E639" s="27"/>
      <c r="J639" s="27"/>
      <c r="O639" s="27"/>
      <c r="T639" s="28"/>
      <c r="Y639" s="27"/>
      <c r="AD639" s="27"/>
    </row>
    <row r="640">
      <c r="E640" s="27"/>
      <c r="J640" s="27"/>
      <c r="O640" s="27"/>
      <c r="T640" s="28"/>
      <c r="Y640" s="27"/>
      <c r="AD640" s="27"/>
    </row>
    <row r="641">
      <c r="E641" s="27"/>
      <c r="J641" s="27"/>
      <c r="O641" s="27"/>
      <c r="T641" s="28"/>
      <c r="Y641" s="27"/>
      <c r="AD641" s="27"/>
    </row>
    <row r="642">
      <c r="E642" s="27"/>
      <c r="J642" s="27"/>
      <c r="O642" s="27"/>
      <c r="T642" s="28"/>
      <c r="Y642" s="27"/>
      <c r="AD642" s="27"/>
    </row>
    <row r="643">
      <c r="E643" s="27"/>
      <c r="J643" s="27"/>
      <c r="O643" s="27"/>
      <c r="T643" s="28"/>
      <c r="Y643" s="27"/>
      <c r="AD643" s="27"/>
    </row>
    <row r="644">
      <c r="E644" s="27"/>
      <c r="J644" s="27"/>
      <c r="O644" s="27"/>
      <c r="T644" s="28"/>
      <c r="Y644" s="27"/>
      <c r="AD644" s="27"/>
    </row>
    <row r="645">
      <c r="E645" s="27"/>
      <c r="J645" s="27"/>
      <c r="O645" s="27"/>
      <c r="T645" s="28"/>
      <c r="Y645" s="27"/>
      <c r="AD645" s="27"/>
    </row>
    <row r="646">
      <c r="E646" s="27"/>
      <c r="J646" s="27"/>
      <c r="O646" s="27"/>
      <c r="T646" s="28"/>
      <c r="Y646" s="27"/>
      <c r="AD646" s="27"/>
    </row>
    <row r="647">
      <c r="E647" s="27"/>
      <c r="J647" s="27"/>
      <c r="O647" s="27"/>
      <c r="T647" s="28"/>
      <c r="Y647" s="27"/>
      <c r="AD647" s="27"/>
    </row>
    <row r="648">
      <c r="E648" s="27"/>
      <c r="J648" s="27"/>
      <c r="O648" s="27"/>
      <c r="T648" s="28"/>
      <c r="Y648" s="27"/>
      <c r="AD648" s="27"/>
    </row>
    <row r="649">
      <c r="E649" s="27"/>
      <c r="J649" s="27"/>
      <c r="O649" s="27"/>
      <c r="T649" s="28"/>
      <c r="Y649" s="27"/>
      <c r="AD649" s="27"/>
    </row>
    <row r="650">
      <c r="E650" s="27"/>
      <c r="J650" s="27"/>
      <c r="O650" s="27"/>
      <c r="T650" s="28"/>
      <c r="Y650" s="27"/>
      <c r="AD650" s="27"/>
    </row>
    <row r="651">
      <c r="E651" s="27"/>
      <c r="J651" s="27"/>
      <c r="O651" s="27"/>
      <c r="T651" s="28"/>
      <c r="Y651" s="27"/>
      <c r="AD651" s="27"/>
    </row>
    <row r="652">
      <c r="E652" s="27"/>
      <c r="J652" s="27"/>
      <c r="O652" s="27"/>
      <c r="T652" s="28"/>
      <c r="Y652" s="27"/>
      <c r="AD652" s="27"/>
    </row>
    <row r="653">
      <c r="E653" s="27"/>
      <c r="J653" s="27"/>
      <c r="O653" s="27"/>
      <c r="T653" s="28"/>
      <c r="Y653" s="27"/>
      <c r="AD653" s="27"/>
    </row>
    <row r="654">
      <c r="E654" s="27"/>
      <c r="J654" s="27"/>
      <c r="O654" s="27"/>
      <c r="T654" s="28"/>
      <c r="Y654" s="27"/>
      <c r="AD654" s="27"/>
    </row>
    <row r="655">
      <c r="E655" s="27"/>
      <c r="J655" s="27"/>
      <c r="O655" s="27"/>
      <c r="T655" s="28"/>
      <c r="Y655" s="27"/>
      <c r="AD655" s="27"/>
    </row>
    <row r="656">
      <c r="E656" s="27"/>
      <c r="J656" s="27"/>
      <c r="O656" s="27"/>
      <c r="T656" s="28"/>
      <c r="Y656" s="27"/>
      <c r="AD656" s="27"/>
    </row>
    <row r="657">
      <c r="E657" s="27"/>
      <c r="J657" s="27"/>
      <c r="O657" s="27"/>
      <c r="T657" s="28"/>
      <c r="Y657" s="27"/>
      <c r="AD657" s="27"/>
    </row>
    <row r="658">
      <c r="E658" s="27"/>
      <c r="J658" s="27"/>
      <c r="O658" s="27"/>
      <c r="T658" s="28"/>
      <c r="Y658" s="27"/>
      <c r="AD658" s="27"/>
    </row>
    <row r="659">
      <c r="E659" s="27"/>
      <c r="J659" s="27"/>
      <c r="O659" s="27"/>
      <c r="T659" s="28"/>
      <c r="Y659" s="27"/>
      <c r="AD659" s="27"/>
    </row>
    <row r="660">
      <c r="E660" s="27"/>
      <c r="J660" s="27"/>
      <c r="O660" s="27"/>
      <c r="T660" s="28"/>
      <c r="Y660" s="27"/>
      <c r="AD660" s="27"/>
    </row>
    <row r="661">
      <c r="E661" s="27"/>
      <c r="J661" s="27"/>
      <c r="O661" s="27"/>
      <c r="T661" s="28"/>
      <c r="Y661" s="27"/>
      <c r="AD661" s="27"/>
    </row>
    <row r="662">
      <c r="E662" s="27"/>
      <c r="J662" s="27"/>
      <c r="O662" s="27"/>
      <c r="T662" s="28"/>
      <c r="Y662" s="27"/>
      <c r="AD662" s="27"/>
    </row>
    <row r="663">
      <c r="E663" s="27"/>
      <c r="J663" s="27"/>
      <c r="O663" s="27"/>
      <c r="T663" s="28"/>
      <c r="Y663" s="27"/>
      <c r="AD663" s="27"/>
    </row>
    <row r="664">
      <c r="E664" s="27"/>
      <c r="J664" s="27"/>
      <c r="O664" s="27"/>
      <c r="T664" s="28"/>
      <c r="Y664" s="27"/>
      <c r="AD664" s="27"/>
    </row>
    <row r="665">
      <c r="E665" s="27"/>
      <c r="J665" s="27"/>
      <c r="O665" s="27"/>
      <c r="T665" s="28"/>
      <c r="Y665" s="27"/>
      <c r="AD665" s="27"/>
    </row>
    <row r="666">
      <c r="E666" s="27"/>
      <c r="J666" s="27"/>
      <c r="O666" s="27"/>
      <c r="T666" s="28"/>
      <c r="Y666" s="27"/>
      <c r="AD666" s="27"/>
    </row>
    <row r="667">
      <c r="E667" s="27"/>
      <c r="J667" s="27"/>
      <c r="O667" s="27"/>
      <c r="T667" s="28"/>
      <c r="Y667" s="27"/>
      <c r="AD667" s="27"/>
    </row>
    <row r="668">
      <c r="E668" s="27"/>
      <c r="J668" s="27"/>
      <c r="O668" s="27"/>
      <c r="T668" s="28"/>
      <c r="Y668" s="27"/>
      <c r="AD668" s="27"/>
    </row>
    <row r="669">
      <c r="E669" s="27"/>
      <c r="J669" s="27"/>
      <c r="O669" s="27"/>
      <c r="T669" s="28"/>
      <c r="Y669" s="27"/>
      <c r="AD669" s="27"/>
    </row>
    <row r="670">
      <c r="E670" s="27"/>
      <c r="J670" s="27"/>
      <c r="O670" s="27"/>
      <c r="T670" s="28"/>
      <c r="Y670" s="27"/>
      <c r="AD670" s="27"/>
    </row>
    <row r="671">
      <c r="E671" s="27"/>
      <c r="J671" s="27"/>
      <c r="O671" s="27"/>
      <c r="T671" s="28"/>
      <c r="Y671" s="27"/>
      <c r="AD671" s="27"/>
    </row>
    <row r="672">
      <c r="E672" s="27"/>
      <c r="J672" s="27"/>
      <c r="O672" s="27"/>
      <c r="T672" s="28"/>
      <c r="Y672" s="27"/>
      <c r="AD672" s="27"/>
    </row>
    <row r="673">
      <c r="E673" s="27"/>
      <c r="J673" s="27"/>
      <c r="O673" s="27"/>
      <c r="T673" s="28"/>
      <c r="Y673" s="27"/>
      <c r="AD673" s="27"/>
    </row>
    <row r="674">
      <c r="E674" s="27"/>
      <c r="J674" s="27"/>
      <c r="O674" s="27"/>
      <c r="T674" s="28"/>
      <c r="Y674" s="27"/>
      <c r="AD674" s="27"/>
    </row>
    <row r="675">
      <c r="E675" s="27"/>
      <c r="J675" s="27"/>
      <c r="O675" s="27"/>
      <c r="T675" s="28"/>
      <c r="Y675" s="27"/>
      <c r="AD675" s="27"/>
    </row>
    <row r="676">
      <c r="E676" s="27"/>
      <c r="J676" s="27"/>
      <c r="O676" s="27"/>
      <c r="T676" s="28"/>
      <c r="Y676" s="27"/>
      <c r="AD676" s="27"/>
    </row>
    <row r="677">
      <c r="E677" s="27"/>
      <c r="J677" s="27"/>
      <c r="O677" s="27"/>
      <c r="T677" s="28"/>
      <c r="Y677" s="27"/>
      <c r="AD677" s="27"/>
    </row>
    <row r="678">
      <c r="E678" s="27"/>
      <c r="J678" s="27"/>
      <c r="O678" s="27"/>
      <c r="T678" s="28"/>
      <c r="Y678" s="27"/>
      <c r="AD678" s="27"/>
    </row>
    <row r="679">
      <c r="E679" s="27"/>
      <c r="J679" s="27"/>
      <c r="O679" s="27"/>
      <c r="T679" s="28"/>
      <c r="Y679" s="27"/>
      <c r="AD679" s="27"/>
    </row>
    <row r="680">
      <c r="E680" s="27"/>
      <c r="J680" s="27"/>
      <c r="O680" s="27"/>
      <c r="T680" s="28"/>
      <c r="Y680" s="27"/>
      <c r="AD680" s="27"/>
    </row>
    <row r="681">
      <c r="E681" s="27"/>
      <c r="J681" s="27"/>
      <c r="O681" s="27"/>
      <c r="T681" s="28"/>
      <c r="Y681" s="27"/>
      <c r="AD681" s="27"/>
    </row>
    <row r="682">
      <c r="E682" s="27"/>
      <c r="J682" s="27"/>
      <c r="O682" s="27"/>
      <c r="T682" s="28"/>
      <c r="Y682" s="27"/>
      <c r="AD682" s="27"/>
    </row>
    <row r="683">
      <c r="E683" s="27"/>
      <c r="J683" s="27"/>
      <c r="O683" s="27"/>
      <c r="T683" s="28"/>
      <c r="Y683" s="27"/>
      <c r="AD683" s="27"/>
    </row>
    <row r="684">
      <c r="E684" s="27"/>
      <c r="J684" s="27"/>
      <c r="O684" s="27"/>
      <c r="T684" s="28"/>
      <c r="Y684" s="27"/>
      <c r="AD684" s="27"/>
    </row>
    <row r="685">
      <c r="E685" s="27"/>
      <c r="J685" s="27"/>
      <c r="O685" s="27"/>
      <c r="T685" s="28"/>
      <c r="Y685" s="27"/>
      <c r="AD685" s="27"/>
    </row>
    <row r="686">
      <c r="E686" s="27"/>
      <c r="J686" s="27"/>
      <c r="O686" s="27"/>
      <c r="T686" s="28"/>
      <c r="Y686" s="27"/>
      <c r="AD686" s="27"/>
    </row>
    <row r="687">
      <c r="E687" s="27"/>
      <c r="J687" s="27"/>
      <c r="O687" s="27"/>
      <c r="T687" s="28"/>
      <c r="Y687" s="27"/>
      <c r="AD687" s="27"/>
    </row>
    <row r="688">
      <c r="E688" s="27"/>
      <c r="J688" s="27"/>
      <c r="O688" s="27"/>
      <c r="T688" s="28"/>
      <c r="Y688" s="27"/>
      <c r="AD688" s="27"/>
    </row>
    <row r="689">
      <c r="E689" s="27"/>
      <c r="J689" s="27"/>
      <c r="O689" s="27"/>
      <c r="T689" s="28"/>
      <c r="Y689" s="27"/>
      <c r="AD689" s="27"/>
    </row>
    <row r="690">
      <c r="E690" s="27"/>
      <c r="J690" s="27"/>
      <c r="O690" s="27"/>
      <c r="T690" s="28"/>
      <c r="Y690" s="27"/>
      <c r="AD690" s="27"/>
    </row>
    <row r="691">
      <c r="E691" s="27"/>
      <c r="J691" s="27"/>
      <c r="O691" s="27"/>
      <c r="T691" s="28"/>
      <c r="Y691" s="27"/>
      <c r="AD691" s="27"/>
    </row>
    <row r="692">
      <c r="E692" s="27"/>
      <c r="J692" s="27"/>
      <c r="O692" s="27"/>
      <c r="T692" s="28"/>
      <c r="Y692" s="27"/>
      <c r="AD692" s="27"/>
    </row>
    <row r="693">
      <c r="E693" s="27"/>
      <c r="J693" s="27"/>
      <c r="O693" s="27"/>
      <c r="T693" s="28"/>
      <c r="Y693" s="27"/>
      <c r="AD693" s="27"/>
    </row>
    <row r="694">
      <c r="E694" s="27"/>
      <c r="J694" s="27"/>
      <c r="O694" s="27"/>
      <c r="T694" s="28"/>
      <c r="Y694" s="27"/>
      <c r="AD694" s="27"/>
    </row>
    <row r="695">
      <c r="E695" s="27"/>
      <c r="J695" s="27"/>
      <c r="O695" s="27"/>
      <c r="T695" s="28"/>
      <c r="Y695" s="27"/>
      <c r="AD695" s="27"/>
    </row>
    <row r="696">
      <c r="E696" s="27"/>
      <c r="J696" s="27"/>
      <c r="O696" s="27"/>
      <c r="T696" s="28"/>
      <c r="Y696" s="27"/>
      <c r="AD696" s="27"/>
    </row>
    <row r="697">
      <c r="E697" s="27"/>
      <c r="J697" s="27"/>
      <c r="O697" s="27"/>
      <c r="T697" s="28"/>
      <c r="Y697" s="27"/>
      <c r="AD697" s="27"/>
    </row>
    <row r="698">
      <c r="E698" s="27"/>
      <c r="J698" s="27"/>
      <c r="O698" s="27"/>
      <c r="T698" s="28"/>
      <c r="Y698" s="27"/>
      <c r="AD698" s="27"/>
    </row>
    <row r="699">
      <c r="E699" s="27"/>
      <c r="J699" s="27"/>
      <c r="O699" s="27"/>
      <c r="T699" s="28"/>
      <c r="Y699" s="27"/>
      <c r="AD699" s="27"/>
    </row>
    <row r="700">
      <c r="E700" s="27"/>
      <c r="J700" s="27"/>
      <c r="O700" s="27"/>
      <c r="T700" s="28"/>
      <c r="Y700" s="27"/>
      <c r="AD700" s="27"/>
    </row>
    <row r="701">
      <c r="E701" s="27"/>
      <c r="J701" s="27"/>
      <c r="O701" s="27"/>
      <c r="T701" s="28"/>
      <c r="Y701" s="27"/>
      <c r="AD701" s="27"/>
    </row>
    <row r="702">
      <c r="E702" s="27"/>
      <c r="J702" s="27"/>
      <c r="O702" s="27"/>
      <c r="T702" s="28"/>
      <c r="Y702" s="27"/>
      <c r="AD702" s="27"/>
    </row>
    <row r="703">
      <c r="E703" s="27"/>
      <c r="J703" s="27"/>
      <c r="O703" s="27"/>
      <c r="T703" s="28"/>
      <c r="Y703" s="27"/>
      <c r="AD703" s="27"/>
    </row>
    <row r="704">
      <c r="E704" s="27"/>
      <c r="J704" s="27"/>
      <c r="O704" s="27"/>
      <c r="T704" s="28"/>
      <c r="Y704" s="27"/>
      <c r="AD704" s="27"/>
    </row>
    <row r="705">
      <c r="E705" s="27"/>
      <c r="J705" s="27"/>
      <c r="O705" s="27"/>
      <c r="T705" s="28"/>
      <c r="Y705" s="27"/>
      <c r="AD705" s="27"/>
    </row>
    <row r="706">
      <c r="E706" s="27"/>
      <c r="J706" s="27"/>
      <c r="O706" s="27"/>
      <c r="T706" s="28"/>
      <c r="Y706" s="27"/>
      <c r="AD706" s="27"/>
    </row>
    <row r="707">
      <c r="E707" s="27"/>
      <c r="J707" s="27"/>
      <c r="O707" s="27"/>
      <c r="T707" s="28"/>
      <c r="Y707" s="27"/>
      <c r="AD707" s="27"/>
    </row>
    <row r="708">
      <c r="E708" s="27"/>
      <c r="J708" s="27"/>
      <c r="O708" s="27"/>
      <c r="T708" s="28"/>
      <c r="Y708" s="27"/>
      <c r="AD708" s="27"/>
    </row>
    <row r="709">
      <c r="E709" s="27"/>
      <c r="J709" s="27"/>
      <c r="O709" s="27"/>
      <c r="T709" s="28"/>
      <c r="Y709" s="27"/>
      <c r="AD709" s="27"/>
    </row>
    <row r="710">
      <c r="E710" s="27"/>
      <c r="J710" s="27"/>
      <c r="O710" s="27"/>
      <c r="T710" s="28"/>
      <c r="Y710" s="27"/>
      <c r="AD710" s="27"/>
    </row>
    <row r="711">
      <c r="E711" s="27"/>
      <c r="J711" s="27"/>
      <c r="O711" s="27"/>
      <c r="T711" s="28"/>
      <c r="Y711" s="27"/>
      <c r="AD711" s="27"/>
    </row>
    <row r="712">
      <c r="E712" s="27"/>
      <c r="J712" s="27"/>
      <c r="O712" s="27"/>
      <c r="T712" s="28"/>
      <c r="Y712" s="27"/>
      <c r="AD712" s="27"/>
    </row>
    <row r="713">
      <c r="E713" s="27"/>
      <c r="J713" s="27"/>
      <c r="O713" s="27"/>
      <c r="T713" s="28"/>
      <c r="Y713" s="27"/>
      <c r="AD713" s="27"/>
    </row>
    <row r="714">
      <c r="E714" s="27"/>
      <c r="J714" s="27"/>
      <c r="O714" s="27"/>
      <c r="T714" s="28"/>
      <c r="Y714" s="27"/>
      <c r="AD714" s="27"/>
    </row>
    <row r="715">
      <c r="E715" s="27"/>
      <c r="J715" s="27"/>
      <c r="O715" s="27"/>
      <c r="T715" s="28"/>
      <c r="Y715" s="27"/>
      <c r="AD715" s="27"/>
    </row>
    <row r="716">
      <c r="E716" s="27"/>
      <c r="J716" s="27"/>
      <c r="O716" s="27"/>
      <c r="T716" s="28"/>
      <c r="Y716" s="27"/>
      <c r="AD716" s="27"/>
    </row>
    <row r="717">
      <c r="E717" s="27"/>
      <c r="J717" s="27"/>
      <c r="O717" s="27"/>
      <c r="T717" s="28"/>
      <c r="Y717" s="27"/>
      <c r="AD717" s="27"/>
    </row>
    <row r="718">
      <c r="E718" s="27"/>
      <c r="J718" s="27"/>
      <c r="O718" s="27"/>
      <c r="T718" s="28"/>
      <c r="Y718" s="27"/>
      <c r="AD718" s="27"/>
    </row>
    <row r="719">
      <c r="E719" s="27"/>
      <c r="J719" s="27"/>
      <c r="O719" s="27"/>
      <c r="T719" s="28"/>
      <c r="Y719" s="27"/>
      <c r="AD719" s="27"/>
    </row>
    <row r="720">
      <c r="E720" s="27"/>
      <c r="J720" s="27"/>
      <c r="O720" s="27"/>
      <c r="T720" s="28"/>
      <c r="Y720" s="27"/>
      <c r="AD720" s="27"/>
    </row>
    <row r="721">
      <c r="E721" s="27"/>
      <c r="J721" s="27"/>
      <c r="O721" s="27"/>
      <c r="T721" s="28"/>
      <c r="Y721" s="27"/>
      <c r="AD721" s="27"/>
    </row>
    <row r="722">
      <c r="E722" s="27"/>
      <c r="J722" s="27"/>
      <c r="O722" s="27"/>
      <c r="T722" s="28"/>
      <c r="Y722" s="27"/>
      <c r="AD722" s="27"/>
    </row>
    <row r="723">
      <c r="E723" s="27"/>
      <c r="J723" s="27"/>
      <c r="O723" s="27"/>
      <c r="T723" s="28"/>
      <c r="Y723" s="27"/>
      <c r="AD723" s="27"/>
    </row>
    <row r="724">
      <c r="E724" s="27"/>
      <c r="J724" s="27"/>
      <c r="O724" s="27"/>
      <c r="T724" s="28"/>
      <c r="Y724" s="27"/>
      <c r="AD724" s="27"/>
    </row>
    <row r="725">
      <c r="E725" s="27"/>
      <c r="J725" s="27"/>
      <c r="O725" s="27"/>
      <c r="T725" s="28"/>
      <c r="Y725" s="27"/>
      <c r="AD725" s="27"/>
    </row>
    <row r="726">
      <c r="E726" s="27"/>
      <c r="J726" s="27"/>
      <c r="O726" s="27"/>
      <c r="T726" s="28"/>
      <c r="Y726" s="27"/>
      <c r="AD726" s="27"/>
    </row>
    <row r="727">
      <c r="E727" s="27"/>
      <c r="J727" s="27"/>
      <c r="O727" s="27"/>
      <c r="T727" s="28"/>
      <c r="Y727" s="27"/>
      <c r="AD727" s="27"/>
    </row>
    <row r="728">
      <c r="E728" s="27"/>
      <c r="J728" s="27"/>
      <c r="O728" s="27"/>
      <c r="T728" s="28"/>
      <c r="Y728" s="27"/>
      <c r="AD728" s="27"/>
    </row>
    <row r="729">
      <c r="E729" s="27"/>
      <c r="J729" s="27"/>
      <c r="O729" s="27"/>
      <c r="T729" s="28"/>
      <c r="Y729" s="27"/>
      <c r="AD729" s="27"/>
    </row>
    <row r="730">
      <c r="E730" s="27"/>
      <c r="J730" s="27"/>
      <c r="O730" s="27"/>
      <c r="T730" s="28"/>
      <c r="Y730" s="27"/>
      <c r="AD730" s="27"/>
    </row>
    <row r="731">
      <c r="E731" s="27"/>
      <c r="J731" s="27"/>
      <c r="O731" s="27"/>
      <c r="T731" s="28"/>
      <c r="Y731" s="27"/>
      <c r="AD731" s="27"/>
    </row>
    <row r="732">
      <c r="E732" s="27"/>
      <c r="J732" s="27"/>
      <c r="O732" s="27"/>
      <c r="T732" s="28"/>
      <c r="Y732" s="27"/>
      <c r="AD732" s="27"/>
    </row>
    <row r="733">
      <c r="E733" s="27"/>
      <c r="J733" s="27"/>
      <c r="O733" s="27"/>
      <c r="T733" s="28"/>
      <c r="Y733" s="27"/>
      <c r="AD733" s="27"/>
    </row>
    <row r="734">
      <c r="E734" s="27"/>
      <c r="J734" s="27"/>
      <c r="O734" s="27"/>
      <c r="T734" s="28"/>
      <c r="Y734" s="27"/>
      <c r="AD734" s="27"/>
    </row>
    <row r="735">
      <c r="E735" s="27"/>
      <c r="J735" s="27"/>
      <c r="O735" s="27"/>
      <c r="T735" s="28"/>
      <c r="Y735" s="27"/>
      <c r="AD735" s="27"/>
    </row>
    <row r="736">
      <c r="E736" s="27"/>
      <c r="J736" s="27"/>
      <c r="O736" s="27"/>
      <c r="T736" s="28"/>
      <c r="Y736" s="27"/>
      <c r="AD736" s="27"/>
    </row>
    <row r="737">
      <c r="E737" s="27"/>
      <c r="J737" s="27"/>
      <c r="O737" s="27"/>
      <c r="T737" s="28"/>
      <c r="Y737" s="27"/>
      <c r="AD737" s="27"/>
    </row>
    <row r="738">
      <c r="E738" s="27"/>
      <c r="J738" s="27"/>
      <c r="O738" s="27"/>
      <c r="T738" s="28"/>
      <c r="Y738" s="27"/>
      <c r="AD738" s="27"/>
    </row>
    <row r="739">
      <c r="E739" s="27"/>
      <c r="J739" s="27"/>
      <c r="O739" s="27"/>
      <c r="T739" s="28"/>
      <c r="Y739" s="27"/>
      <c r="AD739" s="27"/>
    </row>
    <row r="740">
      <c r="E740" s="27"/>
      <c r="J740" s="27"/>
      <c r="O740" s="27"/>
      <c r="T740" s="28"/>
      <c r="Y740" s="27"/>
      <c r="AD740" s="27"/>
    </row>
    <row r="741">
      <c r="E741" s="27"/>
      <c r="J741" s="27"/>
      <c r="O741" s="27"/>
      <c r="T741" s="28"/>
      <c r="Y741" s="27"/>
      <c r="AD741" s="27"/>
    </row>
    <row r="742">
      <c r="E742" s="27"/>
      <c r="J742" s="27"/>
      <c r="O742" s="27"/>
      <c r="T742" s="28"/>
      <c r="Y742" s="27"/>
      <c r="AD742" s="27"/>
    </row>
    <row r="743">
      <c r="E743" s="27"/>
      <c r="J743" s="27"/>
      <c r="O743" s="27"/>
      <c r="T743" s="28"/>
      <c r="Y743" s="27"/>
      <c r="AD743" s="27"/>
    </row>
    <row r="744">
      <c r="E744" s="27"/>
      <c r="J744" s="27"/>
      <c r="O744" s="27"/>
      <c r="T744" s="28"/>
      <c r="Y744" s="27"/>
      <c r="AD744" s="27"/>
    </row>
    <row r="745">
      <c r="E745" s="27"/>
      <c r="J745" s="27"/>
      <c r="O745" s="27"/>
      <c r="T745" s="28"/>
      <c r="Y745" s="27"/>
      <c r="AD745" s="27"/>
    </row>
    <row r="746">
      <c r="E746" s="27"/>
      <c r="J746" s="27"/>
      <c r="O746" s="27"/>
      <c r="T746" s="28"/>
      <c r="Y746" s="27"/>
      <c r="AD746" s="27"/>
    </row>
    <row r="747">
      <c r="E747" s="27"/>
      <c r="J747" s="27"/>
      <c r="O747" s="27"/>
      <c r="T747" s="28"/>
      <c r="Y747" s="27"/>
      <c r="AD747" s="27"/>
    </row>
    <row r="748">
      <c r="E748" s="27"/>
      <c r="J748" s="27"/>
      <c r="O748" s="27"/>
      <c r="T748" s="28"/>
      <c r="Y748" s="27"/>
      <c r="AD748" s="27"/>
    </row>
    <row r="749">
      <c r="E749" s="27"/>
      <c r="J749" s="27"/>
      <c r="O749" s="27"/>
      <c r="T749" s="28"/>
      <c r="Y749" s="27"/>
      <c r="AD749" s="27"/>
    </row>
    <row r="750">
      <c r="E750" s="27"/>
      <c r="J750" s="27"/>
      <c r="O750" s="27"/>
      <c r="T750" s="28"/>
      <c r="Y750" s="27"/>
      <c r="AD750" s="27"/>
    </row>
    <row r="751">
      <c r="E751" s="27"/>
      <c r="J751" s="27"/>
      <c r="O751" s="27"/>
      <c r="T751" s="28"/>
      <c r="Y751" s="27"/>
      <c r="AD751" s="27"/>
    </row>
    <row r="752">
      <c r="E752" s="27"/>
      <c r="J752" s="27"/>
      <c r="O752" s="27"/>
      <c r="T752" s="28"/>
      <c r="Y752" s="27"/>
      <c r="AD752" s="27"/>
    </row>
    <row r="753">
      <c r="E753" s="27"/>
      <c r="J753" s="27"/>
      <c r="O753" s="27"/>
      <c r="T753" s="28"/>
      <c r="Y753" s="27"/>
      <c r="AD753" s="27"/>
    </row>
    <row r="754">
      <c r="E754" s="27"/>
      <c r="J754" s="27"/>
      <c r="O754" s="27"/>
      <c r="T754" s="28"/>
      <c r="Y754" s="27"/>
      <c r="AD754" s="27"/>
    </row>
    <row r="755">
      <c r="E755" s="27"/>
      <c r="J755" s="27"/>
      <c r="O755" s="27"/>
      <c r="T755" s="28"/>
      <c r="Y755" s="27"/>
      <c r="AD755" s="27"/>
    </row>
    <row r="756">
      <c r="E756" s="27"/>
      <c r="J756" s="27"/>
      <c r="O756" s="27"/>
      <c r="T756" s="28"/>
      <c r="Y756" s="27"/>
      <c r="AD756" s="27"/>
    </row>
    <row r="757">
      <c r="E757" s="27"/>
      <c r="J757" s="27"/>
      <c r="O757" s="27"/>
      <c r="T757" s="28"/>
      <c r="Y757" s="27"/>
      <c r="AD757" s="27"/>
    </row>
    <row r="758">
      <c r="E758" s="27"/>
      <c r="J758" s="27"/>
      <c r="O758" s="27"/>
      <c r="T758" s="28"/>
      <c r="Y758" s="27"/>
      <c r="AD758" s="27"/>
    </row>
    <row r="759">
      <c r="E759" s="27"/>
      <c r="J759" s="27"/>
      <c r="O759" s="27"/>
      <c r="T759" s="28"/>
      <c r="Y759" s="27"/>
      <c r="AD759" s="27"/>
    </row>
    <row r="760">
      <c r="E760" s="27"/>
      <c r="J760" s="27"/>
      <c r="O760" s="27"/>
      <c r="T760" s="28"/>
      <c r="Y760" s="27"/>
      <c r="AD760" s="27"/>
    </row>
    <row r="761">
      <c r="E761" s="27"/>
      <c r="J761" s="27"/>
      <c r="O761" s="27"/>
      <c r="T761" s="28"/>
      <c r="Y761" s="27"/>
      <c r="AD761" s="27"/>
    </row>
    <row r="762">
      <c r="E762" s="27"/>
      <c r="J762" s="27"/>
      <c r="O762" s="27"/>
      <c r="T762" s="28"/>
      <c r="Y762" s="27"/>
      <c r="AD762" s="27"/>
    </row>
    <row r="763">
      <c r="E763" s="27"/>
      <c r="J763" s="27"/>
      <c r="O763" s="27"/>
      <c r="T763" s="28"/>
      <c r="Y763" s="27"/>
      <c r="AD763" s="27"/>
    </row>
    <row r="764">
      <c r="E764" s="27"/>
      <c r="J764" s="27"/>
      <c r="O764" s="27"/>
      <c r="T764" s="28"/>
      <c r="Y764" s="27"/>
      <c r="AD764" s="27"/>
    </row>
    <row r="765">
      <c r="E765" s="27"/>
      <c r="J765" s="27"/>
      <c r="O765" s="27"/>
      <c r="T765" s="28"/>
      <c r="Y765" s="27"/>
      <c r="AD765" s="27"/>
    </row>
    <row r="766">
      <c r="E766" s="27"/>
      <c r="J766" s="27"/>
      <c r="O766" s="27"/>
      <c r="T766" s="28"/>
      <c r="Y766" s="27"/>
      <c r="AD766" s="27"/>
    </row>
    <row r="767">
      <c r="E767" s="27"/>
      <c r="J767" s="27"/>
      <c r="O767" s="27"/>
      <c r="T767" s="28"/>
      <c r="Y767" s="27"/>
      <c r="AD767" s="27"/>
    </row>
    <row r="768">
      <c r="E768" s="27"/>
      <c r="J768" s="27"/>
      <c r="O768" s="27"/>
      <c r="T768" s="28"/>
      <c r="Y768" s="27"/>
      <c r="AD768" s="27"/>
    </row>
    <row r="769">
      <c r="E769" s="27"/>
      <c r="J769" s="27"/>
      <c r="O769" s="27"/>
      <c r="T769" s="28"/>
      <c r="Y769" s="27"/>
      <c r="AD769" s="27"/>
    </row>
    <row r="770">
      <c r="E770" s="27"/>
      <c r="J770" s="27"/>
      <c r="O770" s="27"/>
      <c r="T770" s="28"/>
      <c r="Y770" s="27"/>
      <c r="AD770" s="27"/>
    </row>
    <row r="771">
      <c r="E771" s="27"/>
      <c r="J771" s="27"/>
      <c r="O771" s="27"/>
      <c r="T771" s="28"/>
      <c r="Y771" s="27"/>
      <c r="AD771" s="27"/>
    </row>
    <row r="772">
      <c r="E772" s="27"/>
      <c r="J772" s="27"/>
      <c r="O772" s="27"/>
      <c r="T772" s="28"/>
      <c r="Y772" s="27"/>
      <c r="AD772" s="27"/>
    </row>
    <row r="773">
      <c r="E773" s="27"/>
      <c r="J773" s="27"/>
      <c r="O773" s="27"/>
      <c r="T773" s="28"/>
      <c r="Y773" s="27"/>
      <c r="AD773" s="27"/>
    </row>
    <row r="774">
      <c r="E774" s="27"/>
      <c r="J774" s="27"/>
      <c r="O774" s="27"/>
      <c r="T774" s="28"/>
      <c r="Y774" s="27"/>
      <c r="AD774" s="27"/>
    </row>
    <row r="775">
      <c r="E775" s="27"/>
      <c r="J775" s="27"/>
      <c r="O775" s="27"/>
      <c r="T775" s="28"/>
      <c r="Y775" s="27"/>
      <c r="AD775" s="27"/>
    </row>
    <row r="776">
      <c r="E776" s="27"/>
      <c r="J776" s="27"/>
      <c r="O776" s="27"/>
      <c r="T776" s="28"/>
      <c r="Y776" s="27"/>
      <c r="AD776" s="27"/>
    </row>
    <row r="777">
      <c r="E777" s="27"/>
      <c r="J777" s="27"/>
      <c r="O777" s="27"/>
      <c r="T777" s="28"/>
      <c r="Y777" s="27"/>
      <c r="AD777" s="27"/>
    </row>
    <row r="778">
      <c r="E778" s="27"/>
      <c r="J778" s="27"/>
      <c r="O778" s="27"/>
      <c r="T778" s="28"/>
      <c r="Y778" s="27"/>
      <c r="AD778" s="27"/>
    </row>
    <row r="779">
      <c r="E779" s="27"/>
      <c r="J779" s="27"/>
      <c r="O779" s="27"/>
      <c r="T779" s="28"/>
      <c r="Y779" s="27"/>
      <c r="AD779" s="27"/>
    </row>
    <row r="780">
      <c r="E780" s="27"/>
      <c r="J780" s="27"/>
      <c r="O780" s="27"/>
      <c r="T780" s="28"/>
      <c r="Y780" s="27"/>
      <c r="AD780" s="27"/>
    </row>
    <row r="781">
      <c r="E781" s="27"/>
      <c r="J781" s="27"/>
      <c r="O781" s="27"/>
      <c r="T781" s="28"/>
      <c r="Y781" s="27"/>
      <c r="AD781" s="27"/>
    </row>
    <row r="782">
      <c r="E782" s="27"/>
      <c r="J782" s="27"/>
      <c r="O782" s="27"/>
      <c r="T782" s="28"/>
      <c r="Y782" s="27"/>
      <c r="AD782" s="27"/>
    </row>
    <row r="783">
      <c r="E783" s="27"/>
      <c r="J783" s="27"/>
      <c r="O783" s="27"/>
      <c r="T783" s="28"/>
      <c r="Y783" s="27"/>
      <c r="AD783" s="27"/>
    </row>
    <row r="784">
      <c r="E784" s="27"/>
      <c r="J784" s="27"/>
      <c r="O784" s="27"/>
      <c r="T784" s="28"/>
      <c r="Y784" s="27"/>
      <c r="AD784" s="27"/>
    </row>
    <row r="785">
      <c r="E785" s="27"/>
      <c r="J785" s="27"/>
      <c r="O785" s="27"/>
      <c r="T785" s="28"/>
      <c r="Y785" s="27"/>
      <c r="AD785" s="27"/>
    </row>
    <row r="786">
      <c r="E786" s="27"/>
      <c r="J786" s="27"/>
      <c r="O786" s="27"/>
      <c r="T786" s="28"/>
      <c r="Y786" s="27"/>
      <c r="AD786" s="27"/>
    </row>
    <row r="787">
      <c r="E787" s="27"/>
      <c r="J787" s="27"/>
      <c r="O787" s="27"/>
      <c r="T787" s="28"/>
      <c r="Y787" s="27"/>
      <c r="AD787" s="27"/>
    </row>
    <row r="788">
      <c r="E788" s="27"/>
      <c r="J788" s="27"/>
      <c r="O788" s="27"/>
      <c r="T788" s="28"/>
      <c r="Y788" s="27"/>
      <c r="AD788" s="27"/>
    </row>
    <row r="789">
      <c r="E789" s="27"/>
      <c r="J789" s="27"/>
      <c r="O789" s="27"/>
      <c r="T789" s="28"/>
      <c r="Y789" s="27"/>
      <c r="AD789" s="27"/>
    </row>
    <row r="790">
      <c r="E790" s="27"/>
      <c r="J790" s="27"/>
      <c r="O790" s="27"/>
      <c r="T790" s="28"/>
      <c r="Y790" s="27"/>
      <c r="AD790" s="27"/>
    </row>
    <row r="791">
      <c r="E791" s="27"/>
      <c r="J791" s="27"/>
      <c r="O791" s="27"/>
      <c r="T791" s="28"/>
      <c r="Y791" s="27"/>
      <c r="AD791" s="27"/>
    </row>
    <row r="792">
      <c r="E792" s="27"/>
      <c r="J792" s="27"/>
      <c r="O792" s="27"/>
      <c r="T792" s="28"/>
      <c r="Y792" s="27"/>
      <c r="AD792" s="27"/>
    </row>
    <row r="793">
      <c r="E793" s="27"/>
      <c r="J793" s="27"/>
      <c r="O793" s="27"/>
      <c r="T793" s="28"/>
      <c r="Y793" s="27"/>
      <c r="AD793" s="27"/>
    </row>
    <row r="794">
      <c r="E794" s="27"/>
      <c r="J794" s="27"/>
      <c r="O794" s="27"/>
      <c r="T794" s="28"/>
      <c r="Y794" s="27"/>
      <c r="AD794" s="27"/>
    </row>
    <row r="795">
      <c r="E795" s="27"/>
      <c r="J795" s="27"/>
      <c r="O795" s="27"/>
      <c r="T795" s="28"/>
      <c r="Y795" s="27"/>
      <c r="AD795" s="27"/>
    </row>
    <row r="796">
      <c r="E796" s="27"/>
      <c r="J796" s="27"/>
      <c r="O796" s="27"/>
      <c r="T796" s="28"/>
      <c r="Y796" s="27"/>
      <c r="AD796" s="27"/>
    </row>
    <row r="797">
      <c r="E797" s="27"/>
      <c r="J797" s="27"/>
      <c r="O797" s="27"/>
      <c r="T797" s="28"/>
      <c r="Y797" s="27"/>
      <c r="AD797" s="27"/>
    </row>
    <row r="798">
      <c r="E798" s="27"/>
      <c r="J798" s="27"/>
      <c r="O798" s="27"/>
      <c r="T798" s="28"/>
      <c r="Y798" s="27"/>
      <c r="AD798" s="27"/>
    </row>
    <row r="799">
      <c r="E799" s="27"/>
      <c r="J799" s="27"/>
      <c r="O799" s="27"/>
      <c r="T799" s="28"/>
      <c r="Y799" s="27"/>
      <c r="AD799" s="27"/>
    </row>
    <row r="800">
      <c r="E800" s="27"/>
      <c r="J800" s="27"/>
      <c r="O800" s="27"/>
      <c r="T800" s="28"/>
      <c r="Y800" s="27"/>
      <c r="AD800" s="27"/>
    </row>
    <row r="801">
      <c r="E801" s="27"/>
      <c r="J801" s="27"/>
      <c r="O801" s="27"/>
      <c r="T801" s="28"/>
      <c r="Y801" s="27"/>
      <c r="AD801" s="27"/>
    </row>
    <row r="802">
      <c r="E802" s="27"/>
      <c r="J802" s="27"/>
      <c r="O802" s="27"/>
      <c r="T802" s="28"/>
      <c r="Y802" s="27"/>
      <c r="AD802" s="27"/>
    </row>
    <row r="803">
      <c r="E803" s="27"/>
      <c r="J803" s="27"/>
      <c r="O803" s="27"/>
      <c r="T803" s="28"/>
      <c r="Y803" s="27"/>
      <c r="AD803" s="27"/>
    </row>
    <row r="804">
      <c r="E804" s="27"/>
      <c r="J804" s="27"/>
      <c r="O804" s="27"/>
      <c r="T804" s="28"/>
      <c r="Y804" s="27"/>
      <c r="AD804" s="27"/>
    </row>
    <row r="805">
      <c r="E805" s="27"/>
      <c r="J805" s="27"/>
      <c r="O805" s="27"/>
      <c r="T805" s="28"/>
      <c r="Y805" s="27"/>
      <c r="AD805" s="27"/>
    </row>
    <row r="806">
      <c r="E806" s="27"/>
      <c r="J806" s="27"/>
      <c r="O806" s="27"/>
      <c r="T806" s="28"/>
      <c r="Y806" s="27"/>
      <c r="AD806" s="27"/>
    </row>
    <row r="807">
      <c r="E807" s="27"/>
      <c r="J807" s="27"/>
      <c r="O807" s="27"/>
      <c r="T807" s="28"/>
      <c r="Y807" s="27"/>
      <c r="AD807" s="27"/>
    </row>
    <row r="808">
      <c r="E808" s="27"/>
      <c r="J808" s="27"/>
      <c r="O808" s="27"/>
      <c r="T808" s="28"/>
      <c r="Y808" s="27"/>
      <c r="AD808" s="27"/>
    </row>
    <row r="809">
      <c r="E809" s="27"/>
      <c r="J809" s="27"/>
      <c r="O809" s="27"/>
      <c r="T809" s="28"/>
      <c r="Y809" s="27"/>
      <c r="AD809" s="27"/>
    </row>
    <row r="810">
      <c r="E810" s="27"/>
      <c r="J810" s="27"/>
      <c r="O810" s="27"/>
      <c r="T810" s="28"/>
      <c r="Y810" s="27"/>
      <c r="AD810" s="27"/>
    </row>
    <row r="811">
      <c r="E811" s="27"/>
      <c r="J811" s="27"/>
      <c r="O811" s="27"/>
      <c r="T811" s="28"/>
      <c r="Y811" s="27"/>
      <c r="AD811" s="27"/>
    </row>
    <row r="812">
      <c r="E812" s="27"/>
      <c r="J812" s="27"/>
      <c r="O812" s="27"/>
      <c r="T812" s="28"/>
      <c r="Y812" s="27"/>
      <c r="AD812" s="27"/>
    </row>
    <row r="813">
      <c r="E813" s="27"/>
      <c r="J813" s="27"/>
      <c r="O813" s="27"/>
      <c r="T813" s="28"/>
      <c r="Y813" s="27"/>
      <c r="AD813" s="27"/>
    </row>
    <row r="814">
      <c r="E814" s="27"/>
      <c r="J814" s="27"/>
      <c r="O814" s="27"/>
      <c r="T814" s="28"/>
      <c r="Y814" s="27"/>
      <c r="AD814" s="27"/>
    </row>
    <row r="815">
      <c r="E815" s="27"/>
      <c r="J815" s="27"/>
      <c r="O815" s="27"/>
      <c r="T815" s="28"/>
      <c r="Y815" s="27"/>
      <c r="AD815" s="27"/>
    </row>
    <row r="816">
      <c r="E816" s="27"/>
      <c r="J816" s="27"/>
      <c r="O816" s="27"/>
      <c r="T816" s="28"/>
      <c r="Y816" s="27"/>
      <c r="AD816" s="27"/>
    </row>
    <row r="817">
      <c r="E817" s="27"/>
      <c r="J817" s="27"/>
      <c r="O817" s="27"/>
      <c r="T817" s="28"/>
      <c r="Y817" s="27"/>
      <c r="AD817" s="27"/>
    </row>
    <row r="818">
      <c r="E818" s="27"/>
      <c r="J818" s="27"/>
      <c r="O818" s="27"/>
      <c r="T818" s="28"/>
      <c r="Y818" s="27"/>
      <c r="AD818" s="27"/>
    </row>
    <row r="819">
      <c r="E819" s="27"/>
      <c r="J819" s="27"/>
      <c r="O819" s="27"/>
      <c r="T819" s="28"/>
      <c r="Y819" s="27"/>
      <c r="AD819" s="27"/>
    </row>
    <row r="820">
      <c r="E820" s="27"/>
      <c r="J820" s="27"/>
      <c r="O820" s="27"/>
      <c r="T820" s="28"/>
      <c r="Y820" s="27"/>
      <c r="AD820" s="27"/>
    </row>
    <row r="821">
      <c r="E821" s="27"/>
      <c r="J821" s="27"/>
      <c r="O821" s="27"/>
      <c r="T821" s="28"/>
      <c r="Y821" s="27"/>
      <c r="AD821" s="27"/>
    </row>
    <row r="822">
      <c r="E822" s="27"/>
      <c r="J822" s="27"/>
      <c r="O822" s="27"/>
      <c r="T822" s="28"/>
      <c r="Y822" s="27"/>
      <c r="AD822" s="27"/>
    </row>
    <row r="823">
      <c r="E823" s="27"/>
      <c r="J823" s="27"/>
      <c r="O823" s="27"/>
      <c r="T823" s="28"/>
      <c r="Y823" s="27"/>
      <c r="AD823" s="27"/>
    </row>
    <row r="824">
      <c r="E824" s="27"/>
      <c r="J824" s="27"/>
      <c r="O824" s="27"/>
      <c r="T824" s="28"/>
      <c r="Y824" s="27"/>
      <c r="AD824" s="27"/>
    </row>
    <row r="825">
      <c r="E825" s="27"/>
      <c r="J825" s="27"/>
      <c r="O825" s="27"/>
      <c r="T825" s="28"/>
      <c r="Y825" s="27"/>
      <c r="AD825" s="27"/>
    </row>
    <row r="826">
      <c r="E826" s="27"/>
      <c r="J826" s="27"/>
      <c r="O826" s="27"/>
      <c r="T826" s="28"/>
      <c r="Y826" s="27"/>
      <c r="AD826" s="27"/>
    </row>
    <row r="827">
      <c r="E827" s="27"/>
      <c r="J827" s="27"/>
      <c r="O827" s="27"/>
      <c r="T827" s="28"/>
      <c r="Y827" s="27"/>
      <c r="AD827" s="27"/>
    </row>
    <row r="828">
      <c r="E828" s="27"/>
      <c r="J828" s="27"/>
      <c r="O828" s="27"/>
      <c r="T828" s="28"/>
      <c r="Y828" s="27"/>
      <c r="AD828" s="27"/>
    </row>
    <row r="829">
      <c r="E829" s="27"/>
      <c r="J829" s="27"/>
      <c r="O829" s="27"/>
      <c r="T829" s="28"/>
      <c r="Y829" s="27"/>
      <c r="AD829" s="27"/>
    </row>
    <row r="830">
      <c r="E830" s="27"/>
      <c r="J830" s="27"/>
      <c r="O830" s="27"/>
      <c r="T830" s="28"/>
      <c r="Y830" s="27"/>
      <c r="AD830" s="27"/>
    </row>
    <row r="831">
      <c r="E831" s="27"/>
      <c r="J831" s="27"/>
      <c r="O831" s="27"/>
      <c r="T831" s="28"/>
      <c r="Y831" s="27"/>
      <c r="AD831" s="27"/>
    </row>
    <row r="832">
      <c r="E832" s="27"/>
      <c r="J832" s="27"/>
      <c r="O832" s="27"/>
      <c r="T832" s="28"/>
      <c r="Y832" s="27"/>
      <c r="AD832" s="27"/>
    </row>
    <row r="833">
      <c r="E833" s="27"/>
      <c r="J833" s="27"/>
      <c r="O833" s="27"/>
      <c r="T833" s="28"/>
      <c r="Y833" s="27"/>
      <c r="AD833" s="27"/>
    </row>
    <row r="834">
      <c r="E834" s="27"/>
      <c r="J834" s="27"/>
      <c r="O834" s="27"/>
      <c r="T834" s="28"/>
      <c r="Y834" s="27"/>
      <c r="AD834" s="27"/>
    </row>
    <row r="835">
      <c r="E835" s="27"/>
      <c r="J835" s="27"/>
      <c r="O835" s="27"/>
      <c r="T835" s="28"/>
      <c r="Y835" s="27"/>
      <c r="AD835" s="27"/>
    </row>
    <row r="836">
      <c r="E836" s="27"/>
      <c r="J836" s="27"/>
      <c r="O836" s="27"/>
      <c r="T836" s="28"/>
      <c r="Y836" s="27"/>
      <c r="AD836" s="27"/>
    </row>
    <row r="837">
      <c r="E837" s="27"/>
      <c r="J837" s="27"/>
      <c r="O837" s="27"/>
      <c r="T837" s="28"/>
      <c r="Y837" s="27"/>
      <c r="AD837" s="27"/>
    </row>
    <row r="838">
      <c r="E838" s="27"/>
      <c r="J838" s="27"/>
      <c r="O838" s="27"/>
      <c r="T838" s="28"/>
      <c r="Y838" s="27"/>
      <c r="AD838" s="27"/>
    </row>
    <row r="839">
      <c r="E839" s="27"/>
      <c r="J839" s="27"/>
      <c r="O839" s="27"/>
      <c r="T839" s="28"/>
      <c r="Y839" s="27"/>
      <c r="AD839" s="27"/>
    </row>
    <row r="840">
      <c r="E840" s="27"/>
      <c r="J840" s="27"/>
      <c r="O840" s="27"/>
      <c r="T840" s="28"/>
      <c r="Y840" s="27"/>
      <c r="AD840" s="27"/>
    </row>
    <row r="841">
      <c r="E841" s="27"/>
      <c r="J841" s="27"/>
      <c r="O841" s="27"/>
      <c r="T841" s="28"/>
      <c r="Y841" s="27"/>
      <c r="AD841" s="27"/>
    </row>
    <row r="842">
      <c r="E842" s="27"/>
      <c r="J842" s="27"/>
      <c r="O842" s="27"/>
      <c r="T842" s="28"/>
      <c r="Y842" s="27"/>
      <c r="AD842" s="27"/>
    </row>
    <row r="843">
      <c r="E843" s="27"/>
      <c r="J843" s="27"/>
      <c r="O843" s="27"/>
      <c r="T843" s="28"/>
      <c r="Y843" s="27"/>
      <c r="AD843" s="27"/>
    </row>
    <row r="844">
      <c r="E844" s="27"/>
      <c r="J844" s="27"/>
      <c r="O844" s="27"/>
      <c r="T844" s="28"/>
      <c r="Y844" s="27"/>
      <c r="AD844" s="27"/>
    </row>
    <row r="845">
      <c r="E845" s="27"/>
      <c r="J845" s="27"/>
      <c r="O845" s="27"/>
      <c r="T845" s="28"/>
      <c r="Y845" s="27"/>
      <c r="AD845" s="27"/>
    </row>
    <row r="846">
      <c r="E846" s="27"/>
      <c r="J846" s="27"/>
      <c r="O846" s="27"/>
      <c r="T846" s="28"/>
      <c r="Y846" s="27"/>
      <c r="AD846" s="27"/>
    </row>
    <row r="847">
      <c r="E847" s="27"/>
      <c r="J847" s="27"/>
      <c r="O847" s="27"/>
      <c r="T847" s="28"/>
      <c r="Y847" s="27"/>
      <c r="AD847" s="27"/>
    </row>
    <row r="848">
      <c r="E848" s="27"/>
      <c r="J848" s="27"/>
      <c r="O848" s="27"/>
      <c r="T848" s="28"/>
      <c r="Y848" s="27"/>
      <c r="AD848" s="27"/>
    </row>
    <row r="849">
      <c r="E849" s="27"/>
      <c r="J849" s="27"/>
      <c r="O849" s="27"/>
      <c r="T849" s="28"/>
      <c r="Y849" s="27"/>
      <c r="AD849" s="27"/>
    </row>
    <row r="850">
      <c r="E850" s="27"/>
      <c r="J850" s="27"/>
      <c r="O850" s="27"/>
      <c r="T850" s="28"/>
      <c r="Y850" s="27"/>
      <c r="AD850" s="27"/>
    </row>
    <row r="851">
      <c r="E851" s="27"/>
      <c r="J851" s="27"/>
      <c r="O851" s="27"/>
      <c r="T851" s="28"/>
      <c r="Y851" s="27"/>
      <c r="AD851" s="27"/>
    </row>
    <row r="852">
      <c r="E852" s="27"/>
      <c r="J852" s="27"/>
      <c r="O852" s="27"/>
      <c r="T852" s="28"/>
      <c r="Y852" s="27"/>
      <c r="AD852" s="27"/>
    </row>
    <row r="853">
      <c r="E853" s="27"/>
      <c r="J853" s="27"/>
      <c r="O853" s="27"/>
      <c r="T853" s="28"/>
      <c r="Y853" s="27"/>
      <c r="AD853" s="27"/>
    </row>
    <row r="854">
      <c r="E854" s="27"/>
      <c r="J854" s="27"/>
      <c r="O854" s="27"/>
      <c r="T854" s="28"/>
      <c r="Y854" s="27"/>
      <c r="AD854" s="27"/>
    </row>
    <row r="855">
      <c r="E855" s="27"/>
      <c r="J855" s="27"/>
      <c r="O855" s="27"/>
      <c r="T855" s="28"/>
      <c r="Y855" s="27"/>
      <c r="AD855" s="27"/>
    </row>
    <row r="856">
      <c r="E856" s="27"/>
      <c r="J856" s="27"/>
      <c r="O856" s="27"/>
      <c r="T856" s="28"/>
      <c r="Y856" s="27"/>
      <c r="AD856" s="27"/>
    </row>
    <row r="857">
      <c r="E857" s="27"/>
      <c r="J857" s="27"/>
      <c r="O857" s="27"/>
      <c r="T857" s="28"/>
      <c r="Y857" s="27"/>
      <c r="AD857" s="27"/>
    </row>
    <row r="858">
      <c r="E858" s="27"/>
      <c r="J858" s="27"/>
      <c r="O858" s="27"/>
      <c r="T858" s="28"/>
      <c r="Y858" s="27"/>
      <c r="AD858" s="27"/>
    </row>
    <row r="859">
      <c r="E859" s="27"/>
      <c r="J859" s="27"/>
      <c r="O859" s="27"/>
      <c r="T859" s="28"/>
      <c r="Y859" s="27"/>
      <c r="AD859" s="27"/>
    </row>
    <row r="860">
      <c r="E860" s="27"/>
      <c r="J860" s="27"/>
      <c r="O860" s="27"/>
      <c r="T860" s="28"/>
      <c r="Y860" s="27"/>
      <c r="AD860" s="27"/>
    </row>
    <row r="861">
      <c r="E861" s="27"/>
      <c r="J861" s="27"/>
      <c r="O861" s="27"/>
      <c r="T861" s="28"/>
      <c r="Y861" s="27"/>
      <c r="AD861" s="27"/>
    </row>
    <row r="862">
      <c r="E862" s="27"/>
      <c r="J862" s="27"/>
      <c r="O862" s="27"/>
      <c r="T862" s="28"/>
      <c r="Y862" s="27"/>
      <c r="AD862" s="27"/>
    </row>
    <row r="863">
      <c r="E863" s="27"/>
      <c r="J863" s="27"/>
      <c r="O863" s="27"/>
      <c r="T863" s="28"/>
      <c r="Y863" s="27"/>
      <c r="AD863" s="27"/>
    </row>
    <row r="864">
      <c r="E864" s="27"/>
      <c r="J864" s="27"/>
      <c r="O864" s="27"/>
      <c r="T864" s="28"/>
      <c r="Y864" s="27"/>
      <c r="AD864" s="27"/>
    </row>
    <row r="865">
      <c r="E865" s="27"/>
      <c r="J865" s="27"/>
      <c r="O865" s="27"/>
      <c r="T865" s="28"/>
      <c r="Y865" s="27"/>
      <c r="AD865" s="27"/>
    </row>
    <row r="866">
      <c r="E866" s="27"/>
      <c r="J866" s="27"/>
      <c r="O866" s="27"/>
      <c r="T866" s="28"/>
      <c r="Y866" s="27"/>
      <c r="AD866" s="27"/>
    </row>
    <row r="867">
      <c r="E867" s="27"/>
      <c r="J867" s="27"/>
      <c r="O867" s="27"/>
      <c r="T867" s="28"/>
      <c r="Y867" s="27"/>
      <c r="AD867" s="27"/>
    </row>
    <row r="868">
      <c r="E868" s="27"/>
      <c r="J868" s="27"/>
      <c r="O868" s="27"/>
      <c r="T868" s="28"/>
      <c r="Y868" s="27"/>
      <c r="AD868" s="27"/>
    </row>
    <row r="869">
      <c r="E869" s="27"/>
      <c r="J869" s="27"/>
      <c r="O869" s="27"/>
      <c r="T869" s="28"/>
      <c r="Y869" s="27"/>
      <c r="AD869" s="27"/>
    </row>
    <row r="870">
      <c r="E870" s="27"/>
      <c r="J870" s="27"/>
      <c r="O870" s="27"/>
      <c r="T870" s="28"/>
      <c r="Y870" s="27"/>
      <c r="AD870" s="27"/>
    </row>
    <row r="871">
      <c r="E871" s="27"/>
      <c r="J871" s="27"/>
      <c r="O871" s="27"/>
      <c r="T871" s="28"/>
      <c r="Y871" s="27"/>
      <c r="AD871" s="27"/>
    </row>
    <row r="872">
      <c r="E872" s="27"/>
      <c r="J872" s="27"/>
      <c r="O872" s="27"/>
      <c r="T872" s="28"/>
      <c r="Y872" s="27"/>
      <c r="AD872" s="27"/>
    </row>
    <row r="873">
      <c r="E873" s="27"/>
      <c r="J873" s="27"/>
      <c r="O873" s="27"/>
      <c r="T873" s="28"/>
      <c r="Y873" s="27"/>
      <c r="AD873" s="27"/>
    </row>
    <row r="874">
      <c r="E874" s="27"/>
      <c r="J874" s="27"/>
      <c r="O874" s="27"/>
      <c r="T874" s="28"/>
      <c r="Y874" s="27"/>
      <c r="AD874" s="27"/>
    </row>
    <row r="875">
      <c r="E875" s="27"/>
      <c r="J875" s="27"/>
      <c r="O875" s="27"/>
      <c r="T875" s="28"/>
      <c r="Y875" s="27"/>
      <c r="AD875" s="27"/>
    </row>
    <row r="876">
      <c r="E876" s="27"/>
      <c r="J876" s="27"/>
      <c r="O876" s="27"/>
      <c r="T876" s="28"/>
      <c r="Y876" s="27"/>
      <c r="AD876" s="27"/>
    </row>
    <row r="877">
      <c r="E877" s="27"/>
      <c r="J877" s="27"/>
      <c r="O877" s="27"/>
      <c r="T877" s="28"/>
      <c r="Y877" s="27"/>
      <c r="AD877" s="27"/>
    </row>
    <row r="878">
      <c r="E878" s="27"/>
      <c r="J878" s="27"/>
      <c r="O878" s="27"/>
      <c r="T878" s="28"/>
      <c r="Y878" s="27"/>
      <c r="AD878" s="27"/>
    </row>
    <row r="879">
      <c r="E879" s="27"/>
      <c r="J879" s="27"/>
      <c r="O879" s="27"/>
      <c r="T879" s="28"/>
      <c r="Y879" s="27"/>
      <c r="AD879" s="27"/>
    </row>
    <row r="880">
      <c r="E880" s="27"/>
      <c r="J880" s="27"/>
      <c r="O880" s="27"/>
      <c r="T880" s="28"/>
      <c r="Y880" s="27"/>
      <c r="AD880" s="27"/>
    </row>
    <row r="881">
      <c r="E881" s="27"/>
      <c r="J881" s="27"/>
      <c r="O881" s="27"/>
      <c r="T881" s="28"/>
      <c r="Y881" s="27"/>
      <c r="AD881" s="27"/>
    </row>
    <row r="882">
      <c r="E882" s="27"/>
      <c r="J882" s="27"/>
      <c r="O882" s="27"/>
      <c r="T882" s="28"/>
      <c r="Y882" s="27"/>
      <c r="AD882" s="27"/>
    </row>
    <row r="883">
      <c r="E883" s="27"/>
      <c r="J883" s="27"/>
      <c r="O883" s="27"/>
      <c r="T883" s="28"/>
      <c r="Y883" s="27"/>
      <c r="AD883" s="27"/>
    </row>
    <row r="884">
      <c r="E884" s="27"/>
      <c r="J884" s="27"/>
      <c r="O884" s="27"/>
      <c r="T884" s="28"/>
      <c r="Y884" s="27"/>
      <c r="AD884" s="27"/>
    </row>
    <row r="885">
      <c r="E885" s="27"/>
      <c r="J885" s="27"/>
      <c r="O885" s="27"/>
      <c r="T885" s="28"/>
      <c r="Y885" s="27"/>
      <c r="AD885" s="27"/>
    </row>
    <row r="886">
      <c r="E886" s="27"/>
      <c r="J886" s="27"/>
      <c r="O886" s="27"/>
      <c r="T886" s="28"/>
      <c r="Y886" s="27"/>
      <c r="AD886" s="27"/>
    </row>
    <row r="887">
      <c r="E887" s="27"/>
      <c r="J887" s="27"/>
      <c r="O887" s="27"/>
      <c r="T887" s="28"/>
      <c r="Y887" s="27"/>
      <c r="AD887" s="27"/>
    </row>
    <row r="888">
      <c r="E888" s="27"/>
      <c r="J888" s="27"/>
      <c r="O888" s="27"/>
      <c r="T888" s="28"/>
      <c r="Y888" s="27"/>
      <c r="AD888" s="27"/>
    </row>
    <row r="889">
      <c r="E889" s="27"/>
      <c r="J889" s="27"/>
      <c r="O889" s="27"/>
      <c r="T889" s="28"/>
      <c r="Y889" s="27"/>
      <c r="AD889" s="27"/>
    </row>
    <row r="890">
      <c r="E890" s="27"/>
      <c r="J890" s="27"/>
      <c r="O890" s="27"/>
      <c r="T890" s="28"/>
      <c r="Y890" s="27"/>
      <c r="AD890" s="27"/>
    </row>
    <row r="891">
      <c r="E891" s="27"/>
      <c r="J891" s="27"/>
      <c r="O891" s="27"/>
      <c r="T891" s="28"/>
      <c r="Y891" s="27"/>
      <c r="AD891" s="27"/>
    </row>
    <row r="892">
      <c r="E892" s="27"/>
      <c r="J892" s="27"/>
      <c r="O892" s="27"/>
      <c r="T892" s="28"/>
      <c r="Y892" s="27"/>
      <c r="AD892" s="27"/>
    </row>
    <row r="893">
      <c r="E893" s="27"/>
      <c r="J893" s="27"/>
      <c r="O893" s="27"/>
      <c r="T893" s="28"/>
      <c r="Y893" s="27"/>
      <c r="AD893" s="27"/>
    </row>
    <row r="894">
      <c r="E894" s="27"/>
      <c r="J894" s="27"/>
      <c r="O894" s="27"/>
      <c r="T894" s="28"/>
      <c r="Y894" s="27"/>
      <c r="AD894" s="27"/>
    </row>
    <row r="895">
      <c r="E895" s="27"/>
      <c r="J895" s="27"/>
      <c r="O895" s="27"/>
      <c r="T895" s="28"/>
      <c r="Y895" s="27"/>
      <c r="AD895" s="27"/>
    </row>
    <row r="896">
      <c r="E896" s="27"/>
      <c r="J896" s="27"/>
      <c r="O896" s="27"/>
      <c r="T896" s="28"/>
      <c r="Y896" s="27"/>
      <c r="AD896" s="27"/>
    </row>
    <row r="897">
      <c r="E897" s="27"/>
      <c r="J897" s="27"/>
      <c r="O897" s="27"/>
      <c r="T897" s="28"/>
      <c r="Y897" s="27"/>
      <c r="AD897" s="27"/>
    </row>
    <row r="898">
      <c r="E898" s="27"/>
      <c r="J898" s="27"/>
      <c r="O898" s="27"/>
      <c r="T898" s="28"/>
      <c r="Y898" s="27"/>
      <c r="AD898" s="27"/>
    </row>
    <row r="899">
      <c r="E899" s="27"/>
      <c r="J899" s="27"/>
      <c r="O899" s="27"/>
      <c r="T899" s="28"/>
      <c r="Y899" s="27"/>
      <c r="AD899" s="27"/>
    </row>
    <row r="900">
      <c r="E900" s="27"/>
      <c r="J900" s="27"/>
      <c r="O900" s="27"/>
      <c r="T900" s="28"/>
      <c r="Y900" s="27"/>
      <c r="AD900" s="27"/>
    </row>
    <row r="901">
      <c r="E901" s="27"/>
      <c r="J901" s="27"/>
      <c r="O901" s="27"/>
      <c r="T901" s="28"/>
      <c r="Y901" s="27"/>
      <c r="AD901" s="27"/>
    </row>
    <row r="902">
      <c r="E902" s="27"/>
      <c r="J902" s="27"/>
      <c r="O902" s="27"/>
      <c r="T902" s="28"/>
      <c r="Y902" s="27"/>
      <c r="AD902" s="27"/>
    </row>
    <row r="903">
      <c r="E903" s="27"/>
      <c r="J903" s="27"/>
      <c r="O903" s="27"/>
      <c r="T903" s="28"/>
      <c r="Y903" s="27"/>
      <c r="AD903" s="27"/>
    </row>
    <row r="904">
      <c r="E904" s="27"/>
      <c r="J904" s="27"/>
      <c r="O904" s="27"/>
      <c r="T904" s="28"/>
      <c r="Y904" s="27"/>
      <c r="AD904" s="27"/>
    </row>
    <row r="905">
      <c r="E905" s="27"/>
      <c r="J905" s="27"/>
      <c r="O905" s="27"/>
      <c r="T905" s="28"/>
      <c r="Y905" s="27"/>
      <c r="AD905" s="27"/>
    </row>
    <row r="906">
      <c r="E906" s="27"/>
      <c r="J906" s="27"/>
      <c r="O906" s="27"/>
      <c r="T906" s="28"/>
      <c r="Y906" s="27"/>
      <c r="AD906" s="27"/>
    </row>
    <row r="907">
      <c r="E907" s="27"/>
      <c r="J907" s="27"/>
      <c r="O907" s="27"/>
      <c r="T907" s="28"/>
      <c r="Y907" s="27"/>
      <c r="AD907" s="27"/>
    </row>
    <row r="908">
      <c r="E908" s="27"/>
      <c r="J908" s="27"/>
      <c r="O908" s="27"/>
      <c r="T908" s="28"/>
      <c r="Y908" s="27"/>
      <c r="AD908" s="27"/>
    </row>
    <row r="909">
      <c r="E909" s="27"/>
      <c r="J909" s="27"/>
      <c r="O909" s="27"/>
      <c r="T909" s="28"/>
      <c r="Y909" s="27"/>
      <c r="AD909" s="27"/>
    </row>
    <row r="910">
      <c r="E910" s="27"/>
      <c r="J910" s="27"/>
      <c r="O910" s="27"/>
      <c r="T910" s="28"/>
      <c r="Y910" s="27"/>
      <c r="AD910" s="27"/>
    </row>
    <row r="911">
      <c r="E911" s="27"/>
      <c r="J911" s="27"/>
      <c r="O911" s="27"/>
      <c r="T911" s="28"/>
      <c r="Y911" s="27"/>
      <c r="AD911" s="27"/>
    </row>
    <row r="912">
      <c r="E912" s="27"/>
      <c r="J912" s="27"/>
      <c r="O912" s="27"/>
      <c r="T912" s="28"/>
      <c r="Y912" s="27"/>
      <c r="AD912" s="27"/>
    </row>
    <row r="913">
      <c r="E913" s="27"/>
      <c r="J913" s="27"/>
      <c r="O913" s="27"/>
      <c r="T913" s="28"/>
      <c r="Y913" s="27"/>
      <c r="AD913" s="27"/>
    </row>
    <row r="914">
      <c r="E914" s="27"/>
      <c r="J914" s="27"/>
      <c r="O914" s="27"/>
      <c r="T914" s="28"/>
      <c r="Y914" s="27"/>
      <c r="AD914" s="27"/>
    </row>
    <row r="915">
      <c r="E915" s="27"/>
      <c r="J915" s="27"/>
      <c r="O915" s="27"/>
      <c r="T915" s="28"/>
      <c r="Y915" s="27"/>
      <c r="AD915" s="27"/>
    </row>
    <row r="916">
      <c r="E916" s="27"/>
      <c r="J916" s="27"/>
      <c r="O916" s="27"/>
      <c r="T916" s="28"/>
      <c r="Y916" s="27"/>
      <c r="AD916" s="27"/>
    </row>
    <row r="917">
      <c r="E917" s="27"/>
      <c r="J917" s="27"/>
      <c r="O917" s="27"/>
      <c r="T917" s="28"/>
      <c r="Y917" s="27"/>
      <c r="AD917" s="27"/>
    </row>
    <row r="918">
      <c r="E918" s="27"/>
      <c r="J918" s="27"/>
      <c r="O918" s="27"/>
      <c r="T918" s="28"/>
      <c r="Y918" s="27"/>
      <c r="AD918" s="27"/>
    </row>
    <row r="919">
      <c r="E919" s="27"/>
      <c r="J919" s="27"/>
      <c r="O919" s="27"/>
      <c r="T919" s="28"/>
      <c r="Y919" s="27"/>
      <c r="AD919" s="27"/>
    </row>
    <row r="920">
      <c r="E920" s="27"/>
      <c r="J920" s="27"/>
      <c r="O920" s="27"/>
      <c r="T920" s="28"/>
      <c r="Y920" s="27"/>
      <c r="AD920" s="27"/>
    </row>
    <row r="921">
      <c r="E921" s="27"/>
      <c r="J921" s="27"/>
      <c r="O921" s="27"/>
      <c r="T921" s="28"/>
      <c r="Y921" s="27"/>
      <c r="AD921" s="27"/>
    </row>
    <row r="922">
      <c r="E922" s="27"/>
      <c r="J922" s="27"/>
      <c r="O922" s="27"/>
      <c r="T922" s="28"/>
      <c r="Y922" s="27"/>
      <c r="AD922" s="27"/>
    </row>
    <row r="923">
      <c r="E923" s="27"/>
      <c r="J923" s="27"/>
      <c r="O923" s="27"/>
      <c r="T923" s="28"/>
      <c r="Y923" s="27"/>
      <c r="AD923" s="27"/>
    </row>
    <row r="924">
      <c r="E924" s="27"/>
      <c r="J924" s="27"/>
      <c r="O924" s="27"/>
      <c r="T924" s="28"/>
      <c r="Y924" s="27"/>
      <c r="AD924" s="27"/>
    </row>
    <row r="925">
      <c r="E925" s="27"/>
      <c r="J925" s="27"/>
      <c r="O925" s="27"/>
      <c r="T925" s="28"/>
      <c r="Y925" s="27"/>
      <c r="AD925" s="27"/>
    </row>
    <row r="926">
      <c r="E926" s="27"/>
      <c r="J926" s="27"/>
      <c r="O926" s="27"/>
      <c r="T926" s="28"/>
      <c r="Y926" s="27"/>
      <c r="AD926" s="27"/>
    </row>
    <row r="927">
      <c r="E927" s="27"/>
      <c r="J927" s="27"/>
      <c r="O927" s="27"/>
      <c r="T927" s="28"/>
      <c r="Y927" s="27"/>
      <c r="AD927" s="27"/>
    </row>
    <row r="928">
      <c r="E928" s="27"/>
      <c r="J928" s="27"/>
      <c r="O928" s="27"/>
      <c r="T928" s="28"/>
      <c r="Y928" s="27"/>
      <c r="AD928" s="27"/>
    </row>
    <row r="929">
      <c r="E929" s="27"/>
      <c r="J929" s="27"/>
      <c r="O929" s="27"/>
      <c r="T929" s="28"/>
      <c r="Y929" s="27"/>
      <c r="AD929" s="27"/>
    </row>
    <row r="930">
      <c r="E930" s="27"/>
      <c r="J930" s="27"/>
      <c r="O930" s="27"/>
      <c r="T930" s="28"/>
      <c r="Y930" s="27"/>
      <c r="AD930" s="27"/>
    </row>
    <row r="931">
      <c r="E931" s="27"/>
      <c r="J931" s="27"/>
      <c r="O931" s="27"/>
      <c r="T931" s="28"/>
      <c r="Y931" s="27"/>
      <c r="AD931" s="27"/>
    </row>
    <row r="932">
      <c r="E932" s="27"/>
      <c r="J932" s="27"/>
      <c r="O932" s="27"/>
      <c r="T932" s="28"/>
      <c r="Y932" s="27"/>
      <c r="AD932" s="27"/>
    </row>
    <row r="933">
      <c r="E933" s="27"/>
      <c r="J933" s="27"/>
      <c r="O933" s="27"/>
      <c r="T933" s="28"/>
      <c r="Y933" s="27"/>
      <c r="AD933" s="27"/>
    </row>
    <row r="934">
      <c r="E934" s="27"/>
      <c r="J934" s="27"/>
      <c r="O934" s="27"/>
      <c r="T934" s="28"/>
      <c r="Y934" s="27"/>
      <c r="AD934" s="27"/>
    </row>
    <row r="935">
      <c r="E935" s="27"/>
      <c r="J935" s="27"/>
      <c r="O935" s="27"/>
      <c r="T935" s="28"/>
      <c r="Y935" s="27"/>
      <c r="AD935" s="27"/>
    </row>
    <row r="936">
      <c r="E936" s="27"/>
      <c r="J936" s="27"/>
      <c r="O936" s="27"/>
      <c r="T936" s="28"/>
      <c r="Y936" s="27"/>
      <c r="AD936" s="27"/>
    </row>
    <row r="937">
      <c r="E937" s="27"/>
      <c r="J937" s="27"/>
      <c r="O937" s="27"/>
      <c r="T937" s="28"/>
      <c r="Y937" s="27"/>
      <c r="AD937" s="27"/>
    </row>
    <row r="938">
      <c r="E938" s="27"/>
      <c r="J938" s="27"/>
      <c r="O938" s="27"/>
      <c r="T938" s="28"/>
      <c r="Y938" s="27"/>
      <c r="AD938" s="27"/>
    </row>
    <row r="939">
      <c r="E939" s="27"/>
      <c r="J939" s="27"/>
      <c r="O939" s="27"/>
      <c r="T939" s="28"/>
      <c r="Y939" s="27"/>
      <c r="AD939" s="27"/>
    </row>
    <row r="940">
      <c r="E940" s="27"/>
      <c r="J940" s="27"/>
      <c r="O940" s="27"/>
      <c r="T940" s="28"/>
      <c r="Y940" s="27"/>
      <c r="AD940" s="27"/>
    </row>
    <row r="941">
      <c r="E941" s="27"/>
      <c r="J941" s="27"/>
      <c r="O941" s="27"/>
      <c r="T941" s="28"/>
      <c r="Y941" s="27"/>
      <c r="AD941" s="27"/>
    </row>
    <row r="942">
      <c r="E942" s="27"/>
      <c r="J942" s="27"/>
      <c r="O942" s="27"/>
      <c r="T942" s="28"/>
      <c r="Y942" s="27"/>
      <c r="AD942" s="27"/>
    </row>
    <row r="943">
      <c r="E943" s="27"/>
      <c r="J943" s="27"/>
      <c r="O943" s="27"/>
      <c r="T943" s="28"/>
      <c r="Y943" s="27"/>
      <c r="AD943" s="27"/>
    </row>
    <row r="944">
      <c r="E944" s="27"/>
      <c r="J944" s="27"/>
      <c r="O944" s="27"/>
      <c r="T944" s="28"/>
      <c r="Y944" s="27"/>
      <c r="AD944" s="27"/>
    </row>
    <row r="945">
      <c r="E945" s="27"/>
      <c r="J945" s="27"/>
      <c r="O945" s="27"/>
      <c r="T945" s="28"/>
      <c r="Y945" s="27"/>
      <c r="AD945" s="27"/>
    </row>
    <row r="946">
      <c r="E946" s="27"/>
      <c r="J946" s="27"/>
      <c r="O946" s="27"/>
      <c r="T946" s="28"/>
      <c r="Y946" s="27"/>
      <c r="AD946" s="27"/>
    </row>
    <row r="947">
      <c r="E947" s="27"/>
      <c r="J947" s="27"/>
      <c r="O947" s="27"/>
      <c r="T947" s="28"/>
      <c r="Y947" s="27"/>
      <c r="AD947" s="27"/>
    </row>
    <row r="948">
      <c r="E948" s="27"/>
      <c r="J948" s="27"/>
      <c r="O948" s="27"/>
      <c r="T948" s="28"/>
      <c r="Y948" s="27"/>
      <c r="AD948" s="27"/>
    </row>
    <row r="949">
      <c r="E949" s="27"/>
      <c r="J949" s="27"/>
      <c r="O949" s="27"/>
      <c r="T949" s="28"/>
      <c r="Y949" s="27"/>
      <c r="AD949" s="27"/>
    </row>
    <row r="950">
      <c r="E950" s="27"/>
      <c r="J950" s="27"/>
      <c r="O950" s="27"/>
      <c r="T950" s="28"/>
      <c r="Y950" s="27"/>
      <c r="AD950" s="27"/>
    </row>
    <row r="951">
      <c r="E951" s="27"/>
      <c r="J951" s="27"/>
      <c r="O951" s="27"/>
      <c r="T951" s="28"/>
      <c r="Y951" s="27"/>
      <c r="AD951" s="27"/>
    </row>
    <row r="952">
      <c r="E952" s="27"/>
      <c r="J952" s="27"/>
      <c r="O952" s="27"/>
      <c r="T952" s="28"/>
      <c r="Y952" s="27"/>
      <c r="AD952" s="27"/>
    </row>
    <row r="953">
      <c r="E953" s="27"/>
      <c r="J953" s="27"/>
      <c r="O953" s="27"/>
      <c r="T953" s="28"/>
      <c r="Y953" s="27"/>
      <c r="AD953" s="27"/>
    </row>
    <row r="954">
      <c r="E954" s="27"/>
      <c r="J954" s="27"/>
      <c r="O954" s="27"/>
      <c r="T954" s="28"/>
      <c r="Y954" s="27"/>
      <c r="AD954" s="27"/>
    </row>
    <row r="955">
      <c r="E955" s="27"/>
      <c r="J955" s="27"/>
      <c r="O955" s="27"/>
      <c r="T955" s="28"/>
      <c r="Y955" s="27"/>
      <c r="AD955" s="27"/>
    </row>
    <row r="956">
      <c r="E956" s="27"/>
      <c r="J956" s="27"/>
      <c r="O956" s="27"/>
      <c r="T956" s="28"/>
      <c r="Y956" s="27"/>
      <c r="AD956" s="27"/>
    </row>
    <row r="957">
      <c r="E957" s="27"/>
      <c r="J957" s="27"/>
      <c r="O957" s="27"/>
      <c r="T957" s="28"/>
      <c r="Y957" s="27"/>
      <c r="AD957" s="27"/>
    </row>
    <row r="958">
      <c r="E958" s="27"/>
      <c r="J958" s="27"/>
      <c r="O958" s="27"/>
      <c r="T958" s="28"/>
      <c r="Y958" s="27"/>
      <c r="AD958" s="27"/>
    </row>
    <row r="959">
      <c r="E959" s="27"/>
      <c r="J959" s="27"/>
      <c r="O959" s="27"/>
      <c r="T959" s="28"/>
      <c r="Y959" s="27"/>
      <c r="AD959" s="27"/>
    </row>
    <row r="960">
      <c r="E960" s="27"/>
      <c r="J960" s="27"/>
      <c r="O960" s="27"/>
      <c r="T960" s="28"/>
      <c r="Y960" s="27"/>
      <c r="AD960" s="27"/>
    </row>
    <row r="961">
      <c r="E961" s="27"/>
      <c r="J961" s="27"/>
      <c r="O961" s="27"/>
      <c r="T961" s="28"/>
      <c r="Y961" s="27"/>
      <c r="AD961" s="27"/>
    </row>
    <row r="962">
      <c r="E962" s="27"/>
      <c r="J962" s="27"/>
      <c r="O962" s="27"/>
      <c r="T962" s="28"/>
      <c r="Y962" s="27"/>
      <c r="AD962" s="27"/>
    </row>
    <row r="963">
      <c r="E963" s="27"/>
      <c r="J963" s="27"/>
      <c r="O963" s="27"/>
      <c r="T963" s="28"/>
      <c r="Y963" s="27"/>
      <c r="AD963" s="27"/>
    </row>
    <row r="964">
      <c r="E964" s="27"/>
      <c r="J964" s="27"/>
      <c r="O964" s="27"/>
      <c r="T964" s="28"/>
      <c r="Y964" s="27"/>
      <c r="AD964" s="27"/>
    </row>
    <row r="965">
      <c r="E965" s="27"/>
      <c r="J965" s="27"/>
      <c r="O965" s="27"/>
      <c r="T965" s="28"/>
      <c r="Y965" s="27"/>
      <c r="AD965" s="27"/>
    </row>
    <row r="966">
      <c r="E966" s="27"/>
      <c r="J966" s="27"/>
      <c r="O966" s="27"/>
      <c r="T966" s="28"/>
      <c r="Y966" s="27"/>
      <c r="AD966" s="27"/>
    </row>
    <row r="967">
      <c r="E967" s="27"/>
      <c r="J967" s="27"/>
      <c r="O967" s="27"/>
      <c r="T967" s="28"/>
      <c r="Y967" s="27"/>
      <c r="AD967" s="27"/>
    </row>
    <row r="968">
      <c r="E968" s="27"/>
      <c r="J968" s="27"/>
      <c r="O968" s="27"/>
      <c r="T968" s="28"/>
      <c r="Y968" s="27"/>
      <c r="AD968" s="27"/>
    </row>
    <row r="969">
      <c r="E969" s="27"/>
      <c r="J969" s="27"/>
      <c r="O969" s="27"/>
      <c r="T969" s="28"/>
      <c r="Y969" s="27"/>
      <c r="AD969" s="27"/>
    </row>
    <row r="970">
      <c r="E970" s="27"/>
      <c r="J970" s="27"/>
      <c r="O970" s="27"/>
      <c r="T970" s="28"/>
      <c r="Y970" s="27"/>
      <c r="AD970" s="27"/>
    </row>
    <row r="971">
      <c r="E971" s="27"/>
      <c r="J971" s="27"/>
      <c r="O971" s="27"/>
      <c r="T971" s="28"/>
      <c r="Y971" s="27"/>
      <c r="AD971" s="27"/>
    </row>
    <row r="972">
      <c r="E972" s="27"/>
      <c r="J972" s="27"/>
      <c r="O972" s="27"/>
      <c r="T972" s="28"/>
      <c r="Y972" s="27"/>
      <c r="AD972" s="27"/>
    </row>
    <row r="973">
      <c r="E973" s="27"/>
      <c r="J973" s="27"/>
      <c r="O973" s="27"/>
      <c r="T973" s="28"/>
      <c r="Y973" s="27"/>
      <c r="AD973" s="27"/>
    </row>
    <row r="974">
      <c r="E974" s="27"/>
      <c r="J974" s="27"/>
      <c r="O974" s="27"/>
      <c r="T974" s="28"/>
      <c r="Y974" s="27"/>
      <c r="AD974" s="27"/>
    </row>
    <row r="975">
      <c r="E975" s="27"/>
      <c r="J975" s="27"/>
      <c r="O975" s="27"/>
      <c r="T975" s="28"/>
      <c r="Y975" s="27"/>
      <c r="AD975" s="27"/>
    </row>
    <row r="976">
      <c r="E976" s="27"/>
      <c r="J976" s="27"/>
      <c r="O976" s="27"/>
      <c r="T976" s="28"/>
      <c r="Y976" s="27"/>
      <c r="AD976" s="27"/>
    </row>
    <row r="977">
      <c r="E977" s="27"/>
      <c r="J977" s="27"/>
      <c r="O977" s="27"/>
      <c r="T977" s="28"/>
      <c r="Y977" s="27"/>
      <c r="AD977" s="27"/>
    </row>
    <row r="978">
      <c r="E978" s="27"/>
      <c r="J978" s="27"/>
      <c r="O978" s="27"/>
      <c r="T978" s="28"/>
      <c r="Y978" s="27"/>
      <c r="AD978" s="27"/>
    </row>
    <row r="979">
      <c r="E979" s="27"/>
      <c r="J979" s="27"/>
      <c r="O979" s="27"/>
      <c r="T979" s="28"/>
      <c r="Y979" s="27"/>
      <c r="AD979" s="27"/>
    </row>
    <row r="980">
      <c r="E980" s="27"/>
      <c r="J980" s="27"/>
      <c r="O980" s="27"/>
      <c r="T980" s="28"/>
      <c r="Y980" s="27"/>
      <c r="AD980" s="27"/>
    </row>
    <row r="981">
      <c r="E981" s="27"/>
      <c r="J981" s="27"/>
      <c r="O981" s="27"/>
      <c r="T981" s="28"/>
      <c r="Y981" s="27"/>
      <c r="AD981" s="27"/>
    </row>
    <row r="982">
      <c r="E982" s="27"/>
      <c r="J982" s="27"/>
      <c r="O982" s="27"/>
      <c r="T982" s="28"/>
      <c r="Y982" s="27"/>
      <c r="AD982" s="27"/>
    </row>
    <row r="983">
      <c r="E983" s="27"/>
      <c r="J983" s="27"/>
      <c r="O983" s="27"/>
      <c r="T983" s="28"/>
      <c r="Y983" s="27"/>
      <c r="AD983" s="27"/>
    </row>
    <row r="984">
      <c r="E984" s="27"/>
      <c r="J984" s="27"/>
      <c r="O984" s="27"/>
      <c r="T984" s="28"/>
      <c r="Y984" s="27"/>
      <c r="AD984" s="27"/>
    </row>
    <row r="985">
      <c r="E985" s="27"/>
      <c r="J985" s="27"/>
      <c r="O985" s="27"/>
      <c r="T985" s="28"/>
      <c r="Y985" s="27"/>
      <c r="AD985" s="27"/>
    </row>
    <row r="986">
      <c r="E986" s="27"/>
      <c r="J986" s="27"/>
      <c r="O986" s="27"/>
      <c r="T986" s="28"/>
      <c r="Y986" s="27"/>
      <c r="AD986" s="27"/>
    </row>
    <row r="987">
      <c r="E987" s="27"/>
      <c r="J987" s="27"/>
      <c r="O987" s="27"/>
      <c r="T987" s="28"/>
      <c r="Y987" s="27"/>
      <c r="AD987" s="27"/>
    </row>
    <row r="988">
      <c r="E988" s="27"/>
      <c r="J988" s="27"/>
      <c r="O988" s="27"/>
      <c r="T988" s="28"/>
      <c r="Y988" s="27"/>
      <c r="AD988" s="27"/>
    </row>
    <row r="989">
      <c r="E989" s="27"/>
      <c r="J989" s="27"/>
      <c r="O989" s="27"/>
      <c r="T989" s="28"/>
      <c r="Y989" s="27"/>
      <c r="AD989" s="27"/>
    </row>
    <row r="990">
      <c r="E990" s="27"/>
      <c r="J990" s="27"/>
      <c r="O990" s="27"/>
      <c r="T990" s="28"/>
      <c r="Y990" s="27"/>
      <c r="AD990" s="27"/>
    </row>
    <row r="991">
      <c r="E991" s="27"/>
      <c r="J991" s="27"/>
      <c r="O991" s="27"/>
      <c r="T991" s="28"/>
      <c r="Y991" s="27"/>
      <c r="AD991" s="27"/>
    </row>
    <row r="992">
      <c r="E992" s="27"/>
      <c r="J992" s="27"/>
      <c r="O992" s="27"/>
      <c r="T992" s="28"/>
      <c r="Y992" s="27"/>
      <c r="AD992" s="27"/>
    </row>
    <row r="993">
      <c r="E993" s="27"/>
      <c r="J993" s="27"/>
      <c r="O993" s="27"/>
      <c r="T993" s="28"/>
      <c r="Y993" s="27"/>
      <c r="AD993" s="27"/>
    </row>
    <row r="994">
      <c r="E994" s="27"/>
      <c r="J994" s="27"/>
      <c r="O994" s="27"/>
      <c r="T994" s="28"/>
      <c r="Y994" s="27"/>
      <c r="AD994" s="27"/>
    </row>
    <row r="995">
      <c r="E995" s="27"/>
      <c r="J995" s="27"/>
      <c r="O995" s="27"/>
      <c r="T995" s="28"/>
      <c r="Y995" s="27"/>
      <c r="AD995" s="27"/>
    </row>
    <row r="996">
      <c r="E996" s="27"/>
      <c r="J996" s="27"/>
      <c r="O996" s="27"/>
      <c r="T996" s="28"/>
      <c r="Y996" s="27"/>
      <c r="AD996" s="27"/>
    </row>
    <row r="997">
      <c r="E997" s="27"/>
      <c r="J997" s="27"/>
      <c r="O997" s="27"/>
      <c r="T997" s="28"/>
      <c r="Y997" s="27"/>
      <c r="AD997" s="27"/>
    </row>
    <row r="998">
      <c r="E998" s="27"/>
      <c r="J998" s="27"/>
      <c r="O998" s="27"/>
      <c r="T998" s="28"/>
      <c r="Y998" s="27"/>
      <c r="AD998" s="27"/>
    </row>
    <row r="999">
      <c r="E999" s="27"/>
      <c r="J999" s="27"/>
      <c r="O999" s="27"/>
      <c r="T999" s="28"/>
      <c r="Y999" s="27"/>
      <c r="AD999" s="27"/>
    </row>
    <row r="1000">
      <c r="E1000" s="27"/>
      <c r="J1000" s="27"/>
      <c r="O1000" s="27"/>
      <c r="T1000" s="28"/>
      <c r="Y1000" s="27"/>
      <c r="AD1000" s="27"/>
    </row>
    <row r="1001">
      <c r="E1001" s="27"/>
      <c r="J1001" s="27"/>
      <c r="O1001" s="27"/>
      <c r="T1001" s="28"/>
      <c r="Y1001" s="27"/>
      <c r="AD1001" s="2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.88"/>
    <col customWidth="1" min="2" max="2" width="5.63"/>
    <col customWidth="1" min="3" max="3" width="16.0"/>
    <col customWidth="1" min="4" max="4" width="28.5"/>
  </cols>
  <sheetData>
    <row r="1">
      <c r="A1" s="29" t="s">
        <v>29</v>
      </c>
      <c r="B1" s="29" t="s">
        <v>12</v>
      </c>
      <c r="C1" s="29" t="s">
        <v>30</v>
      </c>
      <c r="D1" s="29" t="s">
        <v>31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>
      <c r="A2" s="31" t="s">
        <v>32</v>
      </c>
      <c r="B2" s="32">
        <f t="array" ref="B2:C33">sort('TECH Raw Score'!B2:C33,1,False)</f>
        <v>115.7</v>
      </c>
      <c r="C2" s="32" t="s">
        <v>33</v>
      </c>
      <c r="D2" s="32" t="str">
        <f>"- @" &amp; vlookup(C2,Players!B:C,2,0)</f>
        <v>- @sibowlr#1316</v>
      </c>
      <c r="F2" s="33" t="s">
        <v>33</v>
      </c>
      <c r="G2" s="33" t="s">
        <v>34</v>
      </c>
    </row>
    <row r="3">
      <c r="A3" s="31" t="s">
        <v>35</v>
      </c>
      <c r="B3" s="32">
        <v>111.49999999999999</v>
      </c>
      <c r="C3" s="32" t="s">
        <v>36</v>
      </c>
      <c r="D3" s="32" t="str">
        <f>"- @" &amp; vlookup(C3,Players!B:C,2,0)</f>
        <v>- @Sylveon#6740</v>
      </c>
      <c r="F3" s="33" t="s">
        <v>37</v>
      </c>
      <c r="G3" s="33" t="s">
        <v>38</v>
      </c>
    </row>
    <row r="4">
      <c r="A4" s="31" t="s">
        <v>39</v>
      </c>
      <c r="B4" s="32">
        <v>103.4</v>
      </c>
      <c r="C4" s="32" t="s">
        <v>40</v>
      </c>
      <c r="D4" s="32" t="str">
        <f>"- @" &amp; vlookup(C4,Players!B:C,2,0)</f>
        <v>- @MikeM9G#3217</v>
      </c>
      <c r="F4" s="33" t="s">
        <v>41</v>
      </c>
      <c r="G4" s="33" t="s">
        <v>42</v>
      </c>
    </row>
    <row r="5">
      <c r="A5" s="31" t="s">
        <v>43</v>
      </c>
      <c r="B5" s="32">
        <v>89.2</v>
      </c>
      <c r="C5" s="32" t="s">
        <v>44</v>
      </c>
      <c r="D5" s="32" t="str">
        <f>"- @" &amp; vlookup(C5,Players!B:C,2,0)</f>
        <v>- @NBHS#8956 </v>
      </c>
      <c r="F5" s="33" t="s">
        <v>45</v>
      </c>
      <c r="G5" s="33" t="s">
        <v>46</v>
      </c>
    </row>
    <row r="6">
      <c r="A6" s="31" t="s">
        <v>47</v>
      </c>
      <c r="B6" s="32">
        <v>87.9</v>
      </c>
      <c r="C6" s="32" t="s">
        <v>48</v>
      </c>
      <c r="D6" s="32" t="str">
        <f>"- @" &amp; vlookup(C6,Players!B:C,2,0)</f>
        <v>- @TheEarth#1745</v>
      </c>
    </row>
    <row r="7">
      <c r="A7" s="31" t="s">
        <v>49</v>
      </c>
      <c r="B7" s="32">
        <v>83.9</v>
      </c>
      <c r="C7" s="32" t="s">
        <v>41</v>
      </c>
      <c r="D7" s="32" t="str">
        <f>"- @" &amp; vlookup(C7,Players!B:C,2,0)</f>
        <v>- @Navitas#6109</v>
      </c>
      <c r="F7" s="33" t="s">
        <v>40</v>
      </c>
      <c r="G7" s="33" t="s">
        <v>50</v>
      </c>
    </row>
    <row r="8">
      <c r="A8" s="31" t="s">
        <v>51</v>
      </c>
      <c r="B8" s="32">
        <v>57.699999999999996</v>
      </c>
      <c r="C8" s="32" t="s">
        <v>45</v>
      </c>
      <c r="D8" s="32" t="str">
        <f>"- @" &amp; vlookup(C8,Players!B:C,2,0)</f>
        <v>- @whitewolfos#0291</v>
      </c>
      <c r="F8" s="33" t="s">
        <v>44</v>
      </c>
      <c r="G8" s="33" t="s">
        <v>52</v>
      </c>
    </row>
    <row r="9">
      <c r="A9" s="31" t="s">
        <v>53</v>
      </c>
      <c r="B9" s="32">
        <v>57.300000000000004</v>
      </c>
      <c r="C9" s="32" t="s">
        <v>54</v>
      </c>
      <c r="D9" s="32" t="str">
        <f>"- @" &amp; vlookup(C9,Players!B:C,2,0)</f>
        <v>- @Urben911#2582</v>
      </c>
      <c r="F9" s="33" t="s">
        <v>48</v>
      </c>
      <c r="G9" s="33" t="s">
        <v>55</v>
      </c>
    </row>
    <row r="10">
      <c r="A10" s="34" t="s">
        <v>56</v>
      </c>
      <c r="B10" s="35">
        <v>53.99999999999999</v>
      </c>
      <c r="C10" s="35" t="s">
        <v>57</v>
      </c>
      <c r="D10" s="32" t="str">
        <f>"- @" &amp; vlookup(C10,Players!B:C,2,0)</f>
        <v>- @thursday#6463</v>
      </c>
      <c r="F10" s="33" t="s">
        <v>36</v>
      </c>
      <c r="G10" s="33" t="s">
        <v>58</v>
      </c>
    </row>
    <row r="11">
      <c r="A11" s="36" t="s">
        <v>59</v>
      </c>
      <c r="B11" s="32">
        <v>51.9</v>
      </c>
      <c r="C11" s="32" t="s">
        <v>60</v>
      </c>
      <c r="D11" s="32" t="str">
        <f>"- @" &amp; vlookup(C11,Players!B:C,2,0)</f>
        <v>- @Pio#7106</v>
      </c>
    </row>
    <row r="12">
      <c r="A12" s="36" t="s">
        <v>61</v>
      </c>
      <c r="B12" s="32">
        <v>40.800000000000004</v>
      </c>
      <c r="C12" s="32" t="s">
        <v>37</v>
      </c>
      <c r="D12" s="32" t="str">
        <f>"- @" &amp; vlookup(C12,Players!B:C,2,0)</f>
        <v>- @bonarc712#5597</v>
      </c>
    </row>
    <row r="13">
      <c r="A13" s="36" t="s">
        <v>62</v>
      </c>
      <c r="B13" s="32">
        <v>31.49999999999999</v>
      </c>
      <c r="C13" s="32" t="s">
        <v>63</v>
      </c>
      <c r="D13" s="32" t="str">
        <f>"- @" &amp; vlookup(C13,Players!B:C,2,0)</f>
        <v>- @zel84#4385</v>
      </c>
    </row>
    <row r="14">
      <c r="A14" s="36" t="s">
        <v>64</v>
      </c>
      <c r="B14" s="32">
        <v>28.400000000000013</v>
      </c>
      <c r="C14" s="32" t="s">
        <v>65</v>
      </c>
      <c r="D14" s="32" t="str">
        <f>"- @" &amp; vlookup(C14,Players!B:C,2,0)</f>
        <v>- @Gamerfong#7391</v>
      </c>
    </row>
    <row r="15">
      <c r="A15" s="36" t="s">
        <v>66</v>
      </c>
      <c r="B15" s="32">
        <v>20.1</v>
      </c>
      <c r="C15" s="32" t="s">
        <v>67</v>
      </c>
      <c r="D15" s="32" t="str">
        <f>"- @" &amp; vlookup(C15,Players!B:C,2,0)</f>
        <v>- @airi#5663</v>
      </c>
    </row>
    <row r="16">
      <c r="A16" s="36" t="s">
        <v>68</v>
      </c>
      <c r="B16" s="32">
        <v>16.099999999999998</v>
      </c>
      <c r="C16" s="32" t="s">
        <v>69</v>
      </c>
      <c r="D16" s="32" t="str">
        <f>"- @" &amp; vlookup(C16,Players!B:C,2,0)</f>
        <v>- @Typing ...#5529</v>
      </c>
    </row>
    <row r="17">
      <c r="A17" s="36" t="s">
        <v>70</v>
      </c>
      <c r="B17" s="32">
        <v>11.7</v>
      </c>
      <c r="C17" s="32" t="s">
        <v>71</v>
      </c>
      <c r="D17" s="32" t="str">
        <f>"- @" &amp; vlookup(C17,Players!B:C,2,0)</f>
        <v>- @LightPinkYoshi#6524</v>
      </c>
    </row>
    <row r="18">
      <c r="A18" s="36" t="s">
        <v>72</v>
      </c>
      <c r="B18" s="32">
        <v>-1.3999999999999986</v>
      </c>
      <c r="C18" s="32" t="s">
        <v>73</v>
      </c>
      <c r="D18" s="32" t="str">
        <f>"- @" &amp; vlookup(C18,Players!B:C,2,0)</f>
        <v>- @qetc#0101</v>
      </c>
    </row>
    <row r="19">
      <c r="A19" s="36" t="s">
        <v>74</v>
      </c>
      <c r="B19" s="32">
        <v>-8.500000000000004</v>
      </c>
      <c r="C19" s="32" t="s">
        <v>75</v>
      </c>
      <c r="D19" s="32" t="str">
        <f>"- @" &amp; vlookup(C19,Players!B:C,2,0)</f>
        <v>- @Umechan #7879</v>
      </c>
    </row>
    <row r="20">
      <c r="A20" s="36" t="s">
        <v>76</v>
      </c>
      <c r="B20" s="32">
        <v>-21.700000000000003</v>
      </c>
      <c r="C20" s="32" t="s">
        <v>77</v>
      </c>
      <c r="D20" s="32" t="str">
        <f>"- @" &amp; vlookup(C20,Players!B:C,2,0)</f>
        <v>- @puffguy#1764</v>
      </c>
    </row>
    <row r="21">
      <c r="A21" s="36" t="s">
        <v>78</v>
      </c>
      <c r="B21" s="32">
        <v>-25.700000000000006</v>
      </c>
      <c r="C21" s="32" t="s">
        <v>79</v>
      </c>
      <c r="D21" s="32" t="str">
        <f>"- @" &amp; vlookup(C21,Players!B:C,2,0)</f>
        <v>- @Yue#7882</v>
      </c>
    </row>
    <row r="22">
      <c r="A22" s="36" t="s">
        <v>80</v>
      </c>
      <c r="B22" s="32">
        <v>-27.5</v>
      </c>
      <c r="C22" s="32" t="s">
        <v>81</v>
      </c>
      <c r="D22" s="32" t="str">
        <f>"- @" &amp; vlookup(C22,Players!B:C,2,0)</f>
        <v>- @EscapingEnnui#8124</v>
      </c>
    </row>
    <row r="23">
      <c r="A23" s="36" t="s">
        <v>82</v>
      </c>
      <c r="B23" s="32">
        <v>-34.5</v>
      </c>
      <c r="C23" s="32" t="s">
        <v>83</v>
      </c>
      <c r="D23" s="32" t="str">
        <f>"- @" &amp; vlookup(C23,Players!B:C,2,0)</f>
        <v>- @WaveMaster#7561</v>
      </c>
    </row>
    <row r="24">
      <c r="A24" s="36" t="s">
        <v>84</v>
      </c>
      <c r="B24" s="32">
        <v>-38.9</v>
      </c>
      <c r="C24" s="32" t="s">
        <v>85</v>
      </c>
      <c r="D24" s="32" t="str">
        <f>"- @" &amp; vlookup(C24,Players!B:C,2,0)</f>
        <v>- @*•.¸♡ chouki ♡¸.•*#0233</v>
      </c>
    </row>
    <row r="25">
      <c r="A25" s="36" t="s">
        <v>86</v>
      </c>
      <c r="B25" s="32">
        <v>-72.69999999999999</v>
      </c>
      <c r="C25" s="32" t="s">
        <v>87</v>
      </c>
      <c r="D25" s="32" t="str">
        <f>"- @" &amp; vlookup(C25,Players!B:C,2,0)</f>
        <v>- @maynardferguson#6343</v>
      </c>
    </row>
    <row r="26">
      <c r="A26" s="36" t="s">
        <v>88</v>
      </c>
      <c r="B26" s="32">
        <v>-89.09999999999998</v>
      </c>
      <c r="C26" s="32" t="s">
        <v>89</v>
      </c>
      <c r="D26" s="32" t="str">
        <f>"- @" &amp; vlookup(C26,Players!B:C,2,0)</f>
        <v>- @MovieManiac777#8521</v>
      </c>
    </row>
    <row r="27">
      <c r="A27" s="36" t="s">
        <v>90</v>
      </c>
      <c r="B27" s="32">
        <v>-90.1</v>
      </c>
      <c r="C27" s="32" t="s">
        <v>91</v>
      </c>
      <c r="D27" s="32" t="str">
        <f>"- @" &amp; vlookup(C27,Players!B:C,2,0)</f>
        <v>- @colt45#9091</v>
      </c>
    </row>
    <row r="28">
      <c r="A28" s="36" t="s">
        <v>92</v>
      </c>
      <c r="B28" s="32">
        <v>-92.6</v>
      </c>
      <c r="C28" s="32" t="s">
        <v>93</v>
      </c>
      <c r="D28" s="32" t="str">
        <f>"- @" &amp; vlookup(C28,Players!B:C,2,0)</f>
        <v>- @Rivabanks#4512</v>
      </c>
    </row>
    <row r="29">
      <c r="A29" s="36" t="s">
        <v>94</v>
      </c>
      <c r="B29" s="32">
        <v>-93.19999999999999</v>
      </c>
      <c r="C29" s="32" t="s">
        <v>95</v>
      </c>
      <c r="D29" s="32" t="str">
        <f>"- @" &amp; vlookup(C29,Players!B:C,2,0)</f>
        <v>- @postmodern pajama wrestler#2261</v>
      </c>
    </row>
    <row r="30">
      <c r="A30" s="36" t="s">
        <v>96</v>
      </c>
      <c r="B30" s="32">
        <v>-94.69999999999999</v>
      </c>
      <c r="C30" s="32" t="s">
        <v>97</v>
      </c>
      <c r="D30" s="32" t="str">
        <f>"- @" &amp; vlookup(C30,Players!B:C,2,0)</f>
        <v>- @nanomochin#4971</v>
      </c>
    </row>
    <row r="31">
      <c r="A31" s="36" t="s">
        <v>98</v>
      </c>
      <c r="B31" s="32">
        <v>-110.80000000000001</v>
      </c>
      <c r="C31" s="32" t="s">
        <v>99</v>
      </c>
      <c r="D31" s="32" t="str">
        <f>"- @" &amp; vlookup(C31,Players!B:C,2,0)</f>
        <v>- @StrangeWeeb#1353</v>
      </c>
    </row>
    <row r="32">
      <c r="A32" s="36" t="s">
        <v>100</v>
      </c>
      <c r="B32" s="32">
        <v>-121.1</v>
      </c>
      <c r="C32" s="32" t="s">
        <v>101</v>
      </c>
      <c r="D32" s="32" t="str">
        <f>"- @" &amp; vlookup(C32,Players!B:C,2,0)</f>
        <v>- @Exile#8921</v>
      </c>
    </row>
    <row r="33">
      <c r="A33" s="36" t="s">
        <v>102</v>
      </c>
      <c r="B33" s="32">
        <v>-125.6</v>
      </c>
      <c r="C33" s="32" t="s">
        <v>103</v>
      </c>
      <c r="D33" s="32" t="str">
        <f>"- @" &amp; vlookup(C33,Players!B:C,2,0)</f>
        <v>- @ZekeS#0246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.13"/>
    <col customWidth="1" min="2" max="2" width="16.0"/>
    <col customWidth="1" min="3" max="3" width="25.75"/>
  </cols>
  <sheetData>
    <row r="1">
      <c r="A1" s="37" t="s">
        <v>104</v>
      </c>
      <c r="B1" s="37" t="s">
        <v>105</v>
      </c>
      <c r="C1" s="37" t="s">
        <v>31</v>
      </c>
      <c r="D1" s="29" t="s">
        <v>106</v>
      </c>
      <c r="E1" s="29" t="s">
        <v>107</v>
      </c>
      <c r="F1" s="29" t="s">
        <v>108</v>
      </c>
      <c r="G1" s="29" t="s">
        <v>109</v>
      </c>
      <c r="H1" s="29" t="s">
        <v>110</v>
      </c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>
      <c r="A2" s="38">
        <v>1.0</v>
      </c>
      <c r="B2" s="39" t="s">
        <v>73</v>
      </c>
      <c r="C2" s="39" t="s">
        <v>111</v>
      </c>
      <c r="D2" s="40" t="s">
        <v>112</v>
      </c>
      <c r="E2" s="33">
        <f>countif('TECH Parings Chart'!B$3:B$55,$A2)</f>
        <v>5</v>
      </c>
      <c r="F2" s="33">
        <f>countif('TECH Parings Chart'!C$3:C$55,$A2)</f>
        <v>1</v>
      </c>
      <c r="G2" s="33">
        <f>countif('TECH Parings Chart'!D$3:D$55,$A2)</f>
        <v>0</v>
      </c>
      <c r="H2" s="33">
        <f>countif('TECH Parings Chart'!E$3:E$55,$A2)</f>
        <v>0</v>
      </c>
    </row>
    <row r="3">
      <c r="A3" s="38">
        <v>2.0</v>
      </c>
      <c r="B3" s="39" t="s">
        <v>77</v>
      </c>
      <c r="C3" s="38" t="s">
        <v>113</v>
      </c>
      <c r="D3" s="40" t="s">
        <v>112</v>
      </c>
      <c r="E3" s="33">
        <f>countif('TECH Parings Chart'!B$3:B$55,$A3)</f>
        <v>5</v>
      </c>
      <c r="F3" s="33">
        <f>countif('TECH Parings Chart'!C$3:C$55,$A3)</f>
        <v>1</v>
      </c>
      <c r="G3" s="33">
        <f>countif('TECH Parings Chart'!D$3:D$55,$A3)</f>
        <v>0</v>
      </c>
      <c r="H3" s="33">
        <f>countif('TECH Parings Chart'!E$3:E$55,$A3)</f>
        <v>0</v>
      </c>
    </row>
    <row r="4">
      <c r="A4" s="38">
        <v>3.0</v>
      </c>
      <c r="B4" s="39" t="s">
        <v>65</v>
      </c>
      <c r="C4" s="39" t="s">
        <v>114</v>
      </c>
      <c r="D4" s="40" t="s">
        <v>112</v>
      </c>
      <c r="E4" s="33">
        <f>countif('TECH Parings Chart'!B$3:B$55,$A4)</f>
        <v>4</v>
      </c>
      <c r="F4" s="33">
        <f>countif('TECH Parings Chart'!C$3:C$55,$A4)</f>
        <v>2</v>
      </c>
      <c r="G4" s="33">
        <f>countif('TECH Parings Chart'!D$3:D$55,$A4)</f>
        <v>0</v>
      </c>
      <c r="H4" s="33">
        <f>countif('TECH Parings Chart'!E$3:E$55,$A4)</f>
        <v>0</v>
      </c>
    </row>
    <row r="5">
      <c r="A5" s="38">
        <v>4.0</v>
      </c>
      <c r="B5" s="39" t="s">
        <v>89</v>
      </c>
      <c r="C5" s="39" t="s">
        <v>115</v>
      </c>
      <c r="D5" s="40" t="s">
        <v>112</v>
      </c>
      <c r="E5" s="33">
        <f>countif('TECH Parings Chart'!B$3:B$55,$A5)</f>
        <v>5</v>
      </c>
      <c r="F5" s="33">
        <f>countif('TECH Parings Chart'!C$3:C$55,$A5)</f>
        <v>1</v>
      </c>
      <c r="G5" s="33">
        <f>countif('TECH Parings Chart'!D$3:D$55,$A5)</f>
        <v>0</v>
      </c>
      <c r="H5" s="33">
        <f>countif('TECH Parings Chart'!E$3:E$55,$A5)</f>
        <v>0</v>
      </c>
    </row>
    <row r="6">
      <c r="A6" s="38">
        <v>5.0</v>
      </c>
      <c r="B6" s="38" t="s">
        <v>67</v>
      </c>
      <c r="C6" s="38" t="s">
        <v>116</v>
      </c>
      <c r="E6" s="33">
        <f>countif('TECH Parings Chart'!B$3:B$55,$A6)</f>
        <v>4</v>
      </c>
      <c r="F6" s="33">
        <f>countif('TECH Parings Chart'!C$3:C$55,$A6)</f>
        <v>2</v>
      </c>
      <c r="G6" s="33">
        <f>countif('TECH Parings Chart'!D$3:D$55,$A6)</f>
        <v>0</v>
      </c>
      <c r="H6" s="33">
        <f>countif('TECH Parings Chart'!E$3:E$55,$A6)</f>
        <v>0</v>
      </c>
    </row>
    <row r="7">
      <c r="A7" s="38">
        <v>6.0</v>
      </c>
      <c r="B7" s="39" t="s">
        <v>83</v>
      </c>
      <c r="C7" s="39" t="s">
        <v>117</v>
      </c>
      <c r="D7" s="40" t="s">
        <v>112</v>
      </c>
      <c r="E7" s="33">
        <f>countif('TECH Parings Chart'!B$3:B$55,$A7)</f>
        <v>6</v>
      </c>
      <c r="F7" s="33">
        <f>countif('TECH Parings Chart'!C$3:C$55,$A7)</f>
        <v>0</v>
      </c>
      <c r="G7" s="33">
        <f>countif('TECH Parings Chart'!D$3:D$55,$A7)</f>
        <v>0</v>
      </c>
      <c r="H7" s="33">
        <f>countif('TECH Parings Chart'!E$3:E$55,$A7)</f>
        <v>0</v>
      </c>
    </row>
    <row r="8">
      <c r="A8" s="38">
        <v>7.0</v>
      </c>
      <c r="B8" s="39" t="s">
        <v>85</v>
      </c>
      <c r="C8" s="39" t="s">
        <v>118</v>
      </c>
      <c r="D8" s="40" t="s">
        <v>112</v>
      </c>
      <c r="E8" s="33">
        <f>countif('TECH Parings Chart'!B$3:B$55,$A8)</f>
        <v>2</v>
      </c>
      <c r="F8" s="33">
        <f>countif('TECH Parings Chart'!C$3:C$55,$A8)</f>
        <v>2</v>
      </c>
      <c r="G8" s="33">
        <f>countif('TECH Parings Chart'!D$3:D$55,$A8)</f>
        <v>1</v>
      </c>
      <c r="H8" s="33">
        <f>countif('TECH Parings Chart'!E$3:E$55,$A8)</f>
        <v>1</v>
      </c>
    </row>
    <row r="9">
      <c r="A9" s="38">
        <v>8.0</v>
      </c>
      <c r="B9" s="38" t="s">
        <v>99</v>
      </c>
      <c r="C9" s="40" t="s">
        <v>119</v>
      </c>
      <c r="D9" s="40" t="s">
        <v>112</v>
      </c>
      <c r="E9" s="33">
        <f>countif('TECH Parings Chart'!B$3:B$55,$A9)</f>
        <v>3</v>
      </c>
      <c r="F9" s="33">
        <f>countif('TECH Parings Chart'!C$3:C$55,$A9)</f>
        <v>2</v>
      </c>
      <c r="G9" s="33">
        <f>countif('TECH Parings Chart'!D$3:D$55,$A9)</f>
        <v>1</v>
      </c>
      <c r="H9" s="33">
        <f>countif('TECH Parings Chart'!E$3:E$55,$A9)</f>
        <v>0</v>
      </c>
    </row>
    <row r="10">
      <c r="A10" s="38">
        <v>9.0</v>
      </c>
      <c r="B10" s="39" t="s">
        <v>101</v>
      </c>
      <c r="C10" s="39" t="s">
        <v>120</v>
      </c>
      <c r="D10" s="40" t="s">
        <v>112</v>
      </c>
      <c r="E10" s="33">
        <f>countif('TECH Parings Chart'!B$3:B$55,$A10)</f>
        <v>3</v>
      </c>
      <c r="F10" s="33">
        <f>countif('TECH Parings Chart'!C$3:C$55,$A10)</f>
        <v>2</v>
      </c>
      <c r="G10" s="33">
        <f>countif('TECH Parings Chart'!D$3:D$55,$A10)</f>
        <v>1</v>
      </c>
      <c r="H10" s="33">
        <f>countif('TECH Parings Chart'!E$3:E$55,$A10)</f>
        <v>0</v>
      </c>
    </row>
    <row r="11">
      <c r="A11" s="38">
        <v>10.0</v>
      </c>
      <c r="B11" s="39" t="s">
        <v>71</v>
      </c>
      <c r="C11" s="39" t="s">
        <v>121</v>
      </c>
      <c r="D11" s="40" t="s">
        <v>112</v>
      </c>
      <c r="E11" s="33">
        <f>countif('TECH Parings Chart'!B$3:B$55,$A11)</f>
        <v>1</v>
      </c>
      <c r="F11" s="33">
        <f>countif('TECH Parings Chart'!C$3:C$55,$A11)</f>
        <v>3</v>
      </c>
      <c r="G11" s="33">
        <f>countif('TECH Parings Chart'!D$3:D$55,$A11)</f>
        <v>2</v>
      </c>
      <c r="H11" s="33">
        <f>countif('TECH Parings Chart'!E$3:E$55,$A11)</f>
        <v>0</v>
      </c>
    </row>
    <row r="12">
      <c r="A12" s="38">
        <v>11.0</v>
      </c>
      <c r="B12" s="39" t="s">
        <v>63</v>
      </c>
      <c r="C12" s="39" t="s">
        <v>122</v>
      </c>
      <c r="D12" s="40" t="s">
        <v>112</v>
      </c>
      <c r="E12" s="33">
        <f>countif('TECH Parings Chart'!B$3:B$55,$A12)</f>
        <v>1</v>
      </c>
      <c r="F12" s="33">
        <f>countif('TECH Parings Chart'!C$3:C$55,$A12)</f>
        <v>4</v>
      </c>
      <c r="G12" s="33">
        <f>countif('TECH Parings Chart'!D$3:D$55,$A12)</f>
        <v>1</v>
      </c>
      <c r="H12" s="33">
        <f>countif('TECH Parings Chart'!E$3:E$55,$A12)</f>
        <v>0</v>
      </c>
    </row>
    <row r="13">
      <c r="A13" s="38">
        <v>12.0</v>
      </c>
      <c r="B13" s="39" t="s">
        <v>69</v>
      </c>
      <c r="C13" s="38" t="s">
        <v>123</v>
      </c>
      <c r="D13" s="40" t="s">
        <v>112</v>
      </c>
      <c r="E13" s="33">
        <f>countif('TECH Parings Chart'!B$3:B$55,$A13)</f>
        <v>1</v>
      </c>
      <c r="F13" s="33">
        <f>countif('TECH Parings Chart'!C$3:C$55,$A13)</f>
        <v>4</v>
      </c>
      <c r="G13" s="33">
        <f>countif('TECH Parings Chart'!D$3:D$55,$A13)</f>
        <v>1</v>
      </c>
      <c r="H13" s="33">
        <f>countif('TECH Parings Chart'!E$3:E$55,$A13)</f>
        <v>0</v>
      </c>
    </row>
    <row r="14">
      <c r="A14" s="38">
        <v>13.0</v>
      </c>
      <c r="B14" s="39" t="s">
        <v>57</v>
      </c>
      <c r="C14" s="39" t="s">
        <v>124</v>
      </c>
      <c r="D14" s="40" t="s">
        <v>112</v>
      </c>
      <c r="E14" s="33">
        <f>countif('TECH Parings Chart'!B$3:B$55,$A14)</f>
        <v>1</v>
      </c>
      <c r="F14" s="33">
        <f>countif('TECH Parings Chart'!C$3:C$55,$A14)</f>
        <v>4</v>
      </c>
      <c r="G14" s="33">
        <f>countif('TECH Parings Chart'!D$3:D$55,$A14)</f>
        <v>1</v>
      </c>
      <c r="H14" s="33">
        <f>countif('TECH Parings Chart'!E$3:E$55,$A14)</f>
        <v>0</v>
      </c>
    </row>
    <row r="15">
      <c r="A15" s="38">
        <v>14.0</v>
      </c>
      <c r="B15" s="39" t="s">
        <v>40</v>
      </c>
      <c r="C15" s="39" t="s">
        <v>125</v>
      </c>
      <c r="D15" s="40" t="s">
        <v>112</v>
      </c>
      <c r="E15" s="33">
        <f>countif('TECH Parings Chart'!B$3:B$55,$A15)</f>
        <v>1</v>
      </c>
      <c r="F15" s="33">
        <f>countif('TECH Parings Chart'!C$3:C$55,$A15)</f>
        <v>2</v>
      </c>
      <c r="G15" s="33">
        <f>countif('TECH Parings Chart'!D$3:D$55,$A15)</f>
        <v>1</v>
      </c>
      <c r="H15" s="33">
        <f>countif('TECH Parings Chart'!E$3:E$55,$A15)</f>
        <v>2</v>
      </c>
    </row>
    <row r="16">
      <c r="A16" s="38">
        <v>15.0</v>
      </c>
      <c r="B16" s="39" t="s">
        <v>93</v>
      </c>
      <c r="C16" s="39" t="s">
        <v>126</v>
      </c>
      <c r="D16" s="40" t="s">
        <v>112</v>
      </c>
      <c r="E16" s="33">
        <f>countif('TECH Parings Chart'!B$3:B$55,$A16)</f>
        <v>1</v>
      </c>
      <c r="F16" s="33">
        <f>countif('TECH Parings Chart'!C$3:C$55,$A16)</f>
        <v>2</v>
      </c>
      <c r="G16" s="33">
        <f>countif('TECH Parings Chart'!D$3:D$55,$A16)</f>
        <v>3</v>
      </c>
      <c r="H16" s="33">
        <f>countif('TECH Parings Chart'!E$3:E$55,$A16)</f>
        <v>0</v>
      </c>
    </row>
    <row r="17">
      <c r="A17" s="38">
        <v>16.0</v>
      </c>
      <c r="B17" s="39" t="s">
        <v>79</v>
      </c>
      <c r="C17" s="39" t="s">
        <v>127</v>
      </c>
      <c r="D17" s="40" t="s">
        <v>112</v>
      </c>
      <c r="E17" s="33">
        <f>countif('TECH Parings Chart'!B$3:B$55,$A17)</f>
        <v>0</v>
      </c>
      <c r="F17" s="33">
        <f>countif('TECH Parings Chart'!C$3:C$55,$A17)</f>
        <v>4</v>
      </c>
      <c r="G17" s="33">
        <f>countif('TECH Parings Chart'!D$3:D$55,$A17)</f>
        <v>2</v>
      </c>
      <c r="H17" s="33">
        <f>countif('TECH Parings Chart'!E$3:E$55,$A17)</f>
        <v>0</v>
      </c>
    </row>
    <row r="18">
      <c r="A18" s="38">
        <v>17.0</v>
      </c>
      <c r="B18" s="39" t="s">
        <v>60</v>
      </c>
      <c r="C18" s="39" t="s">
        <v>128</v>
      </c>
      <c r="D18" s="40" t="s">
        <v>112</v>
      </c>
      <c r="E18" s="33">
        <f>countif('TECH Parings Chart'!B$3:B$55,$A18)</f>
        <v>1</v>
      </c>
      <c r="F18" s="33">
        <f>countif('TECH Parings Chart'!C$3:C$55,$A18)</f>
        <v>2</v>
      </c>
      <c r="G18" s="33">
        <f>countif('TECH Parings Chart'!D$3:D$55,$A18)</f>
        <v>3</v>
      </c>
      <c r="H18" s="33">
        <f>countif('TECH Parings Chart'!E$3:E$55,$A18)</f>
        <v>0</v>
      </c>
    </row>
    <row r="19">
      <c r="A19" s="38">
        <v>18.0</v>
      </c>
      <c r="B19" s="39" t="s">
        <v>103</v>
      </c>
      <c r="C19" s="39" t="s">
        <v>129</v>
      </c>
      <c r="D19" s="40" t="s">
        <v>112</v>
      </c>
      <c r="E19" s="33">
        <f>countif('TECH Parings Chart'!B$3:B$55,$A19)</f>
        <v>0</v>
      </c>
      <c r="F19" s="33">
        <f>countif('TECH Parings Chart'!C$3:C$55,$A19)</f>
        <v>1</v>
      </c>
      <c r="G19" s="33">
        <f>countif('TECH Parings Chart'!D$3:D$55,$A19)</f>
        <v>4</v>
      </c>
      <c r="H19" s="33">
        <f>countif('TECH Parings Chart'!E$3:E$55,$A19)</f>
        <v>1</v>
      </c>
    </row>
    <row r="20">
      <c r="A20" s="38">
        <v>19.0</v>
      </c>
      <c r="B20" s="39" t="s">
        <v>87</v>
      </c>
      <c r="C20" s="39" t="s">
        <v>130</v>
      </c>
      <c r="D20" s="40" t="s">
        <v>112</v>
      </c>
      <c r="E20" s="33">
        <f>countif('TECH Parings Chart'!B$3:B$55,$A20)</f>
        <v>2</v>
      </c>
      <c r="F20" s="33">
        <f>countif('TECH Parings Chart'!C$3:C$55,$A20)</f>
        <v>1</v>
      </c>
      <c r="G20" s="33">
        <f>countif('TECH Parings Chart'!D$3:D$55,$A20)</f>
        <v>2</v>
      </c>
      <c r="H20" s="33">
        <f>countif('TECH Parings Chart'!E$3:E$55,$A20)</f>
        <v>1</v>
      </c>
    </row>
    <row r="21">
      <c r="A21" s="38">
        <v>20.0</v>
      </c>
      <c r="B21" s="39" t="s">
        <v>75</v>
      </c>
      <c r="C21" s="39" t="s">
        <v>131</v>
      </c>
      <c r="D21" s="40" t="s">
        <v>112</v>
      </c>
      <c r="E21" s="33">
        <f>countif('TECH Parings Chart'!B$3:B$55,$A21)</f>
        <v>0</v>
      </c>
      <c r="F21" s="33">
        <f>countif('TECH Parings Chart'!C$3:C$55,$A21)</f>
        <v>2</v>
      </c>
      <c r="G21" s="33">
        <f>countif('TECH Parings Chart'!D$3:D$55,$A21)</f>
        <v>1</v>
      </c>
      <c r="H21" s="33">
        <f>countif('TECH Parings Chart'!E$3:E$55,$A21)</f>
        <v>3</v>
      </c>
    </row>
    <row r="22">
      <c r="A22" s="38">
        <v>21.0</v>
      </c>
      <c r="B22" s="39" t="s">
        <v>33</v>
      </c>
      <c r="C22" s="38" t="s">
        <v>132</v>
      </c>
      <c r="D22" s="40" t="s">
        <v>112</v>
      </c>
      <c r="E22" s="33">
        <f>countif('TECH Parings Chart'!B$3:B$55,$A22)</f>
        <v>0</v>
      </c>
      <c r="F22" s="33">
        <f>countif('TECH Parings Chart'!C$3:C$55,$A22)</f>
        <v>2</v>
      </c>
      <c r="G22" s="33">
        <f>countif('TECH Parings Chart'!D$3:D$55,$A22)</f>
        <v>4</v>
      </c>
      <c r="H22" s="33">
        <f>countif('TECH Parings Chart'!E$3:E$55,$A22)</f>
        <v>0</v>
      </c>
    </row>
    <row r="23">
      <c r="A23" s="38">
        <v>22.0</v>
      </c>
      <c r="B23" s="39" t="s">
        <v>36</v>
      </c>
      <c r="C23" s="39" t="s">
        <v>133</v>
      </c>
      <c r="D23" s="40" t="s">
        <v>112</v>
      </c>
      <c r="E23" s="33">
        <f>countif('TECH Parings Chart'!B$3:B$55,$A23)</f>
        <v>1</v>
      </c>
      <c r="F23" s="33">
        <f>countif('TECH Parings Chart'!C$3:C$55,$A23)</f>
        <v>2</v>
      </c>
      <c r="G23" s="33">
        <f>countif('TECH Parings Chart'!D$3:D$55,$A23)</f>
        <v>2</v>
      </c>
      <c r="H23" s="33">
        <f>countif('TECH Parings Chart'!E$3:E$55,$A23)</f>
        <v>1</v>
      </c>
    </row>
    <row r="24">
      <c r="A24" s="38">
        <v>23.0</v>
      </c>
      <c r="B24" s="39" t="s">
        <v>41</v>
      </c>
      <c r="C24" s="39" t="s">
        <v>134</v>
      </c>
      <c r="D24" s="40" t="s">
        <v>112</v>
      </c>
      <c r="E24" s="33">
        <f>countif('TECH Parings Chart'!B$3:B$55,$A24)</f>
        <v>0</v>
      </c>
      <c r="F24" s="33">
        <f>countif('TECH Parings Chart'!C$3:C$55,$A24)</f>
        <v>1</v>
      </c>
      <c r="G24" s="33">
        <f>countif('TECH Parings Chart'!D$3:D$55,$A24)</f>
        <v>1</v>
      </c>
      <c r="H24" s="33">
        <f>countif('TECH Parings Chart'!E$3:E$55,$A24)</f>
        <v>4</v>
      </c>
    </row>
    <row r="25">
      <c r="A25" s="38">
        <v>24.0</v>
      </c>
      <c r="B25" s="39" t="s">
        <v>54</v>
      </c>
      <c r="C25" s="38" t="s">
        <v>135</v>
      </c>
      <c r="D25" s="40" t="s">
        <v>112</v>
      </c>
      <c r="E25" s="33">
        <f>countif('TECH Parings Chart'!B$3:B$55,$A25)</f>
        <v>0</v>
      </c>
      <c r="F25" s="33">
        <f>countif('TECH Parings Chart'!C$3:C$55,$A25)</f>
        <v>1</v>
      </c>
      <c r="G25" s="33">
        <f>countif('TECH Parings Chart'!D$3:D$55,$A25)</f>
        <v>4</v>
      </c>
      <c r="H25" s="33">
        <f>countif('TECH Parings Chart'!E$3:E$55,$A25)</f>
        <v>1</v>
      </c>
    </row>
    <row r="26">
      <c r="A26" s="38">
        <v>25.0</v>
      </c>
      <c r="B26" s="39" t="s">
        <v>45</v>
      </c>
      <c r="C26" s="39" t="s">
        <v>136</v>
      </c>
      <c r="D26" s="40" t="s">
        <v>112</v>
      </c>
      <c r="E26" s="33">
        <f>countif('TECH Parings Chart'!B$3:B$55,$A26)</f>
        <v>0</v>
      </c>
      <c r="F26" s="33">
        <f>countif('TECH Parings Chart'!C$3:C$55,$A26)</f>
        <v>0</v>
      </c>
      <c r="G26" s="33">
        <f>countif('TECH Parings Chart'!D$3:D$55,$A26)</f>
        <v>3</v>
      </c>
      <c r="H26" s="33">
        <f>countif('TECH Parings Chart'!E$3:E$55,$A26)</f>
        <v>3</v>
      </c>
    </row>
    <row r="27">
      <c r="A27" s="38">
        <v>26.0</v>
      </c>
      <c r="B27" s="39" t="s">
        <v>95</v>
      </c>
      <c r="C27" s="38" t="s">
        <v>137</v>
      </c>
      <c r="D27" s="40" t="s">
        <v>112</v>
      </c>
      <c r="E27" s="33">
        <f>countif('TECH Parings Chart'!B$3:B$55,$A27)</f>
        <v>0</v>
      </c>
      <c r="F27" s="33">
        <f>countif('TECH Parings Chart'!C$3:C$55,$A27)</f>
        <v>0</v>
      </c>
      <c r="G27" s="33">
        <f>countif('TECH Parings Chart'!D$3:D$55,$A27)</f>
        <v>4</v>
      </c>
      <c r="H27" s="33">
        <f>countif('TECH Parings Chart'!E$3:E$55,$A27)</f>
        <v>2</v>
      </c>
    </row>
    <row r="28">
      <c r="A28" s="38">
        <v>27.0</v>
      </c>
      <c r="B28" s="39" t="s">
        <v>91</v>
      </c>
      <c r="C28" s="39" t="s">
        <v>138</v>
      </c>
      <c r="D28" s="40" t="s">
        <v>112</v>
      </c>
      <c r="E28" s="33">
        <f>countif('TECH Parings Chart'!B$3:B$55,$A28)</f>
        <v>0</v>
      </c>
      <c r="F28" s="33">
        <f>countif('TECH Parings Chart'!C$3:C$55,$A28)</f>
        <v>0</v>
      </c>
      <c r="G28" s="33">
        <f>countif('TECH Parings Chart'!D$3:D$55,$A28)</f>
        <v>2</v>
      </c>
      <c r="H28" s="33">
        <f>countif('TECH Parings Chart'!E$3:E$55,$A28)</f>
        <v>4</v>
      </c>
    </row>
    <row r="29">
      <c r="A29" s="38">
        <v>28.0</v>
      </c>
      <c r="B29" s="39" t="s">
        <v>81</v>
      </c>
      <c r="C29" s="39" t="s">
        <v>139</v>
      </c>
      <c r="D29" s="40" t="s">
        <v>112</v>
      </c>
      <c r="E29" s="33">
        <f>countif('TECH Parings Chart'!B$3:B$55,$A29)</f>
        <v>0</v>
      </c>
      <c r="F29" s="33">
        <f>countif('TECH Parings Chart'!C$3:C$55,$A29)</f>
        <v>0</v>
      </c>
      <c r="G29" s="33">
        <f>countif('TECH Parings Chart'!D$3:D$55,$A29)</f>
        <v>1</v>
      </c>
      <c r="H29" s="33">
        <f>countif('TECH Parings Chart'!E$3:E$55,$A29)</f>
        <v>5</v>
      </c>
    </row>
    <row r="30">
      <c r="A30" s="38">
        <v>29.0</v>
      </c>
      <c r="B30" s="39" t="s">
        <v>97</v>
      </c>
      <c r="C30" s="39" t="s">
        <v>140</v>
      </c>
      <c r="D30" s="40" t="s">
        <v>112</v>
      </c>
      <c r="E30" s="33">
        <f>countif('TECH Parings Chart'!B$3:B$55,$A30)</f>
        <v>0</v>
      </c>
      <c r="F30" s="33">
        <f>countif('TECH Parings Chart'!C$3:C$55,$A30)</f>
        <v>0</v>
      </c>
      <c r="G30" s="33">
        <f>countif('TECH Parings Chart'!D$3:D$55,$A30)</f>
        <v>2</v>
      </c>
      <c r="H30" s="33">
        <f>countif('TECH Parings Chart'!E$3:E$55,$A30)</f>
        <v>4</v>
      </c>
    </row>
    <row r="31">
      <c r="A31" s="38">
        <v>30.0</v>
      </c>
      <c r="B31" s="39" t="s">
        <v>48</v>
      </c>
      <c r="C31" s="39" t="s">
        <v>141</v>
      </c>
      <c r="D31" s="40" t="s">
        <v>112</v>
      </c>
      <c r="E31" s="33">
        <f>countif('TECH Parings Chart'!B$3:B$55,$A31)</f>
        <v>1</v>
      </c>
      <c r="F31" s="33">
        <f>countif('TECH Parings Chart'!C$3:C$55,$A31)</f>
        <v>0</v>
      </c>
      <c r="G31" s="33">
        <f>countif('TECH Parings Chart'!D$3:D$55,$A31)</f>
        <v>1</v>
      </c>
      <c r="H31" s="33">
        <f>countif('TECH Parings Chart'!E$3:E$55,$A31)</f>
        <v>4</v>
      </c>
    </row>
    <row r="32">
      <c r="A32" s="38">
        <v>31.0</v>
      </c>
      <c r="B32" s="39" t="s">
        <v>37</v>
      </c>
      <c r="C32" s="39" t="s">
        <v>142</v>
      </c>
      <c r="D32" s="40" t="s">
        <v>112</v>
      </c>
      <c r="E32" s="33">
        <f>countif('TECH Parings Chart'!B$3:B$55,$A32)</f>
        <v>0</v>
      </c>
      <c r="F32" s="33">
        <f>countif('TECH Parings Chart'!C$3:C$55,$A32)</f>
        <v>0</v>
      </c>
      <c r="G32" s="33">
        <f>countif('TECH Parings Chart'!D$3:D$55,$A32)</f>
        <v>0</v>
      </c>
      <c r="H32" s="33">
        <f>countif('TECH Parings Chart'!E$3:E$55,$A32)</f>
        <v>6</v>
      </c>
    </row>
    <row r="33">
      <c r="A33" s="38">
        <v>32.0</v>
      </c>
      <c r="B33" s="39" t="s">
        <v>44</v>
      </c>
      <c r="C33" s="39" t="s">
        <v>143</v>
      </c>
      <c r="D33" s="40" t="s">
        <v>112</v>
      </c>
      <c r="E33" s="33">
        <f>countif('TECH Parings Chart'!B$3:B$55,$A33)</f>
        <v>0</v>
      </c>
      <c r="F33" s="33">
        <f>countif('TECH Parings Chart'!C$3:C$55,$A33)</f>
        <v>0</v>
      </c>
      <c r="G33" s="33">
        <f>countif('TECH Parings Chart'!D$3:D$55,$A33)</f>
        <v>0</v>
      </c>
      <c r="H33" s="33">
        <f>countif('TECH Parings Chart'!E$3:E$55,$A33)</f>
        <v>6</v>
      </c>
    </row>
    <row r="34">
      <c r="A34" s="40">
        <v>33.0</v>
      </c>
      <c r="B34" s="40" t="s">
        <v>144</v>
      </c>
      <c r="E34" s="33">
        <f>countif('TECH Parings Chart'!B$3:B$55,$A34)</f>
        <v>0</v>
      </c>
      <c r="F34" s="33">
        <f>countif('TECH Parings Chart'!C$3:C$55,$A34)</f>
        <v>0</v>
      </c>
      <c r="G34" s="33">
        <f>countif('TECH Parings Chart'!D$3:D$55,$A34)</f>
        <v>0</v>
      </c>
      <c r="H34" s="33">
        <f>countif('TECH Parings Chart'!E$3:E$55,$A34)</f>
        <v>0</v>
      </c>
    </row>
  </sheetData>
  <conditionalFormatting sqref="E2:H34">
    <cfRule type="colorScale" priority="1">
      <colorScale>
        <cfvo type="min"/>
        <cfvo type="percentile" val="50"/>
        <cfvo type="max"/>
        <color rgb="FF57BB8A"/>
        <color rgb="FFFFD666"/>
        <color rgb="FFE67C73"/>
      </colorScale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>
      <c r="A2" s="7" t="s">
        <v>7</v>
      </c>
      <c r="B2" s="33" t="str">
        <f>"---"&amp;A1&amp;"---"</f>
        <v>---Round 1---</v>
      </c>
    </row>
    <row r="3">
      <c r="A3" s="13"/>
      <c r="B3" s="33" t="str">
        <f>A2</f>
        <v>Table 1</v>
      </c>
    </row>
    <row r="4">
      <c r="A4" s="13" t="str">
        <f>'TECH Parings Chart'!$P3</f>
        <v>Kayla Costa</v>
      </c>
      <c r="B4" s="33" t="str">
        <f>IFNA(A4 &amp; " - @" &amp; vlookup(A4,Players!B:C,2,0),"")</f>
        <v>Kayla Costa - @TheEarth#1745</v>
      </c>
    </row>
    <row r="5">
      <c r="A5" s="13" t="str">
        <f>'TECH Parings Chart'!$P4</f>
        <v>Dustin Fries</v>
      </c>
      <c r="B5" s="33" t="str">
        <f>IFNA(A5 &amp; " - @" &amp; vlookup(A5,Players!B:C,2,0),"")</f>
        <v>Dustin Fries - @qetc#0101</v>
      </c>
    </row>
    <row r="6">
      <c r="A6" s="13" t="str">
        <f>'TECH Parings Chart'!$P5</f>
        <v>Adam Korzun</v>
      </c>
      <c r="B6" s="33" t="str">
        <f>IFNA(A6 &amp; " - @" &amp; vlookup(A6,Players!B:C,2,0),"")</f>
        <v>Adam Korzun - @StrangeWeeb#1353</v>
      </c>
    </row>
    <row r="7">
      <c r="A7" s="13" t="str">
        <f>'TECH Parings Chart'!$P6</f>
        <v>Rey Alexander</v>
      </c>
      <c r="B7" s="33" t="str">
        <f>IFNA(A7 &amp; " - @" &amp; vlookup(A7,Players!B:C,2,0),"")</f>
        <v>Rey Alexander - @*•.¸♡ chouki ♡¸.•*#0233</v>
      </c>
    </row>
    <row r="8">
      <c r="A8" s="24"/>
      <c r="B8" s="33" t="str">
        <f>IFNA(A8 &amp; " - @" &amp; vlookup(A8,Players!B:C,2,0),"")</f>
        <v/>
      </c>
    </row>
    <row r="9">
      <c r="A9" s="7" t="s">
        <v>17</v>
      </c>
      <c r="B9" s="33" t="str">
        <f>"---"&amp;A8&amp;"---"</f>
        <v>------</v>
      </c>
    </row>
    <row r="10">
      <c r="A10" s="13"/>
      <c r="B10" s="33" t="str">
        <f>A9</f>
        <v>Table 2</v>
      </c>
    </row>
    <row r="11">
      <c r="A11" s="13" t="str">
        <f>'TECH Parings Chart'!$Q3</f>
        <v>Sylvie Brunelle</v>
      </c>
      <c r="B11" s="33" t="str">
        <f>IFNA(A11 &amp; " - @" &amp; vlookup(A11,Players!B:C,2,0),"")</f>
        <v>Sylvie Brunelle - @Sylveon#6740</v>
      </c>
    </row>
    <row r="12">
      <c r="A12" s="13" t="str">
        <f>'TECH Parings Chart'!$Q4</f>
        <v>Benjamin Zayac</v>
      </c>
      <c r="B12" s="33" t="str">
        <f>IFNA(A12 &amp; " - @" &amp; vlookup(A12,Players!B:C,2,0),"")</f>
        <v>Benjamin Zayac - @Urben911#2582</v>
      </c>
    </row>
    <row r="13">
      <c r="A13" s="13" t="str">
        <f>'TECH Parings Chart'!$Q5</f>
        <v>Michael Thayres</v>
      </c>
      <c r="B13" s="33" t="str">
        <f>IFNA(A13 &amp; " - @" &amp; vlookup(A13,Players!B:C,2,0),"")</f>
        <v>Michael Thayres - @postmodern pajama wrestler#2261</v>
      </c>
    </row>
    <row r="14">
      <c r="A14" s="13" t="str">
        <f>'TECH Parings Chart'!$Q6</f>
        <v>Loïc Roberge</v>
      </c>
      <c r="B14" s="33" t="str">
        <f>IFNA(A14 &amp; " - @" &amp; vlookup(A14,Players!B:C,2,0),"")</f>
        <v>Loïc Roberge - @bonarc712#5597</v>
      </c>
    </row>
    <row r="15">
      <c r="A15" s="13"/>
      <c r="B15" s="33" t="str">
        <f>IFNA(A15 &amp; " - @" &amp; vlookup(A15,Players!B:C,2,0),"")</f>
        <v/>
      </c>
    </row>
    <row r="16">
      <c r="A16" s="7" t="s">
        <v>19</v>
      </c>
      <c r="B16" s="33" t="str">
        <f>"---"&amp;A15&amp;"---"</f>
        <v>------</v>
      </c>
    </row>
    <row r="17">
      <c r="A17" s="13"/>
      <c r="B17" s="33" t="str">
        <f>A16</f>
        <v>Table 3</v>
      </c>
    </row>
    <row r="18">
      <c r="A18" s="13" t="str">
        <f>'TECH Parings Chart'!$R3</f>
        <v>Tomisin Longe</v>
      </c>
      <c r="B18" s="33" t="str">
        <f>IFNA(A18 &amp; " - @" &amp; vlookup(A18,Players!B:C,2,0),"")</f>
        <v>Tomisin Longe - @MovieManiac777#8521</v>
      </c>
    </row>
    <row r="19">
      <c r="A19" s="13" t="str">
        <f>'TECH Parings Chart'!$R4</f>
        <v>Kevin Ng</v>
      </c>
      <c r="B19" s="33" t="str">
        <f>IFNA(A19 &amp; " - @" &amp; vlookup(A19,Players!B:C,2,0),"")</f>
        <v>Kevin Ng - @sibowlr#1316</v>
      </c>
    </row>
    <row r="20">
      <c r="A20" s="13" t="str">
        <f>'TECH Parings Chart'!$R5</f>
        <v>Sarah Allen</v>
      </c>
      <c r="B20" s="33" t="str">
        <f>IFNA(A20 &amp; " - @" &amp; vlookup(A20,Players!B:C,2,0),"")</f>
        <v>Sarah Allen - @whitewolfos#0291</v>
      </c>
    </row>
    <row r="21">
      <c r="A21" s="13" t="str">
        <f>'TECH Parings Chart'!$R6</f>
        <v>TJ Condon</v>
      </c>
      <c r="B21" s="33" t="str">
        <f>IFNA(A21 &amp; " - @" &amp; vlookup(A21,Players!B:C,2,0),"")</f>
        <v>TJ Condon - @NBHS#8956 </v>
      </c>
    </row>
    <row r="22">
      <c r="A22" s="13"/>
      <c r="B22" s="33" t="str">
        <f>IFNA(A22 &amp; " - @" &amp; vlookup(A22,Players!B:C,2,0),"")</f>
        <v/>
      </c>
    </row>
    <row r="23">
      <c r="A23" s="7" t="s">
        <v>24</v>
      </c>
      <c r="B23" s="33" t="str">
        <f>"---"&amp;A22&amp;"---"</f>
        <v>------</v>
      </c>
    </row>
    <row r="24">
      <c r="A24" s="13"/>
      <c r="B24" s="33" t="str">
        <f>A23</f>
        <v>Table 4</v>
      </c>
    </row>
    <row r="25">
      <c r="A25" s="13" t="str">
        <f>'TECH Parings Chart'!$S3</f>
        <v>Caleb Fong</v>
      </c>
      <c r="B25" s="33" t="str">
        <f>IFNA(A25 &amp; " - @" &amp; vlookup(A25,Players!B:C,2,0),"")</f>
        <v>Caleb Fong - @Gamerfong#7391</v>
      </c>
    </row>
    <row r="26">
      <c r="A26" s="13" t="str">
        <f>'TECH Parings Chart'!$S4</f>
        <v>Airi</v>
      </c>
      <c r="B26" s="33" t="str">
        <f>IFNA(A26 &amp; " - @" &amp; vlookup(A26,Players!B:C,2,0),"")</f>
        <v>Airi - @airi#5663</v>
      </c>
    </row>
    <row r="27">
      <c r="A27" s="13" t="str">
        <f>'TECH Parings Chart'!$S5</f>
        <v>Max Suddendorf</v>
      </c>
      <c r="B27" s="33" t="str">
        <f>IFNA(A27 &amp; " - @" &amp; vlookup(A27,Players!B:C,2,0),"")</f>
        <v>Max Suddendorf - @LightPinkYoshi#6524</v>
      </c>
    </row>
    <row r="28">
      <c r="A28" s="13" t="str">
        <f>'TECH Parings Chart'!$S6</f>
        <v>Tucker Dowell</v>
      </c>
      <c r="B28" s="33" t="str">
        <f>IFNA(A28 &amp; " - @" &amp; vlookup(A28,Players!B:C,2,0),"")</f>
        <v>Tucker Dowell - @EscapingEnnui#8124</v>
      </c>
    </row>
    <row r="29">
      <c r="A29" s="13"/>
      <c r="B29" s="33" t="str">
        <f>IFNA(A29 &amp; " - @" &amp; vlookup(A29,Players!B:C,2,0),"")</f>
        <v/>
      </c>
    </row>
    <row r="30">
      <c r="A30" s="7" t="s">
        <v>25</v>
      </c>
      <c r="B30" s="33" t="str">
        <f>"---"&amp;A29&amp;"---"</f>
        <v>------</v>
      </c>
    </row>
    <row r="31">
      <c r="A31" s="13"/>
      <c r="B31" s="33" t="str">
        <f>A30</f>
        <v>Table 5</v>
      </c>
    </row>
    <row r="32">
      <c r="A32" s="13" t="str">
        <f>'TECH Parings Chart'!$T3</f>
        <v>Joshua Carbonneau</v>
      </c>
      <c r="B32" s="33" t="str">
        <f>IFNA(A32 &amp; " - @" &amp; vlookup(A32,Players!B:C,2,0),"")</f>
        <v>Joshua Carbonneau - @Rivabanks#4512</v>
      </c>
    </row>
    <row r="33">
      <c r="A33" s="13" t="str">
        <f>'TECH Parings Chart'!$T4</f>
        <v>Vinny (Hao) Tran</v>
      </c>
      <c r="B33" s="33" t="str">
        <f>IFNA(A33 &amp; " - @" &amp; vlookup(A33,Players!B:C,2,0),"")</f>
        <v>Vinny (Hao) Tran - @Yue#7882</v>
      </c>
    </row>
    <row r="34">
      <c r="A34" s="13" t="str">
        <f>'TECH Parings Chart'!$T5</f>
        <v>Allen Zhang</v>
      </c>
      <c r="B34" s="33" t="str">
        <f>IFNA(A34 &amp; " - @" &amp; vlookup(A34,Players!B:C,2,0),"")</f>
        <v>Allen Zhang - @maynardferguson#6343</v>
      </c>
    </row>
    <row r="35">
      <c r="A35" s="13" t="str">
        <f>'TECH Parings Chart'!$T6</f>
        <v>Melissa Feng</v>
      </c>
      <c r="B35" s="33" t="str">
        <f>IFNA(A35 &amp; " - @" &amp; vlookup(A35,Players!B:C,2,0),"")</f>
        <v>Melissa Feng - @Umechan #7879</v>
      </c>
    </row>
    <row r="36">
      <c r="A36" s="13"/>
      <c r="B36" s="33" t="str">
        <f>IFNA(A36 &amp; " - @" &amp; vlookup(A36,Players!B:C,2,0),"")</f>
        <v/>
      </c>
    </row>
    <row r="37">
      <c r="A37" s="7" t="s">
        <v>26</v>
      </c>
      <c r="B37" s="33" t="str">
        <f>"---"&amp;A36&amp;"---"</f>
        <v>------</v>
      </c>
    </row>
    <row r="38">
      <c r="A38" s="13"/>
      <c r="B38" s="33" t="str">
        <f>A37</f>
        <v>Table 6</v>
      </c>
    </row>
    <row r="39">
      <c r="A39" s="13" t="str">
        <f>'TECH Parings Chart'!$U3</f>
        <v>Estevan Vega</v>
      </c>
      <c r="B39" s="33" t="str">
        <f>IFNA(A39 &amp; " - @" &amp; vlookup(A39,Players!B:C,2,0),"")</f>
        <v>Estevan Vega - @puffguy#1764</v>
      </c>
    </row>
    <row r="40">
      <c r="A40" s="13" t="str">
        <f>'TECH Parings Chart'!$U4</f>
        <v>Pio Yoon</v>
      </c>
      <c r="B40" s="33" t="str">
        <f>IFNA(A40 &amp; " - @" &amp; vlookup(A40,Players!B:C,2,0),"")</f>
        <v>Pio Yoon - @Pio#7106</v>
      </c>
    </row>
    <row r="41">
      <c r="A41" s="13" t="str">
        <f>'TECH Parings Chart'!$U5</f>
        <v>Nikolas Twyford</v>
      </c>
      <c r="B41" s="33" t="str">
        <f>IFNA(A41 &amp; " - @" &amp; vlookup(A41,Players!B:C,2,0),"")</f>
        <v>Nikolas Twyford - @ZekeS#0246</v>
      </c>
    </row>
    <row r="42">
      <c r="A42" s="13" t="str">
        <f>'TECH Parings Chart'!$U6</f>
        <v>Lucas LaPointe </v>
      </c>
      <c r="B42" s="33" t="str">
        <f>IFNA(A42 &amp; " - @" &amp; vlookup(A42,Players!B:C,2,0),"")</f>
        <v>Lucas LaPointe  - @Navitas#6109</v>
      </c>
    </row>
    <row r="43">
      <c r="A43" s="13"/>
      <c r="B43" s="33" t="str">
        <f>IFNA(A43 &amp; " - @" &amp; vlookup(A43,Players!B:C,2,0),"")</f>
        <v/>
      </c>
    </row>
    <row r="44">
      <c r="A44" s="7" t="s">
        <v>27</v>
      </c>
      <c r="B44" s="33" t="str">
        <f>"---"&amp;A43&amp;"---"</f>
        <v>------</v>
      </c>
    </row>
    <row r="45">
      <c r="A45" s="13"/>
      <c r="B45" s="33" t="str">
        <f>A44</f>
        <v>Table 7</v>
      </c>
    </row>
    <row r="46">
      <c r="A46" s="13" t="str">
        <f>'TECH Parings Chart'!$V3</f>
        <v>Eric Medina</v>
      </c>
      <c r="B46" s="33" t="str">
        <f>IFNA(A46 &amp; " - @" &amp; vlookup(A46,Players!B:C,2,0),"")</f>
        <v>Eric Medina - @Exile#8921</v>
      </c>
    </row>
    <row r="47">
      <c r="A47" s="13" t="str">
        <f>'TECH Parings Chart'!$V4</f>
        <v>Steve Augustin</v>
      </c>
      <c r="B47" s="33" t="str">
        <f>IFNA(A47 &amp; " - @" &amp; vlookup(A47,Players!B:C,2,0),"")</f>
        <v>Steve Augustin - @zel84#4385</v>
      </c>
    </row>
    <row r="48">
      <c r="A48" s="13" t="str">
        <f>'TECH Parings Chart'!$V5</f>
        <v>Claire Pozniak</v>
      </c>
      <c r="B48" s="33" t="str">
        <f>IFNA(A48 &amp; " - @" &amp; vlookup(A48,Players!B:C,2,0),"")</f>
        <v>Claire Pozniak - @thursday#6463</v>
      </c>
    </row>
    <row r="49">
      <c r="A49" s="13" t="str">
        <f>'TECH Parings Chart'!$V6</f>
        <v>Colton Kinman</v>
      </c>
      <c r="B49" s="33" t="str">
        <f>IFNA(A49 &amp; " - @" &amp; vlookup(A49,Players!B:C,2,0),"")</f>
        <v>Colton Kinman - @colt45#9091</v>
      </c>
    </row>
    <row r="50">
      <c r="A50" s="13"/>
      <c r="B50" s="33" t="str">
        <f>IFNA(A50 &amp; " - @" &amp; vlookup(A50,Players!B:C,2,0),"")</f>
        <v/>
      </c>
    </row>
    <row r="51">
      <c r="A51" s="7" t="s">
        <v>28</v>
      </c>
      <c r="B51" s="33" t="str">
        <f>"---"&amp;A50&amp;"---"</f>
        <v>------</v>
      </c>
    </row>
    <row r="52">
      <c r="A52" s="13"/>
      <c r="B52" s="33" t="str">
        <f>A51</f>
        <v>Table 8</v>
      </c>
    </row>
    <row r="53">
      <c r="A53" s="13" t="str">
        <f>'TECH Parings Chart'!$W3</f>
        <v>Nathan Giles</v>
      </c>
      <c r="B53" s="33" t="str">
        <f>IFNA(A53 &amp; " - @" &amp; vlookup(A53,Players!B:C,2,0),"")</f>
        <v>Nathan Giles - @WaveMaster#7561</v>
      </c>
    </row>
    <row r="54">
      <c r="A54" s="13" t="str">
        <f>'TECH Parings Chart'!$W4</f>
        <v>Jingyue Nancy Gao</v>
      </c>
      <c r="B54" s="33" t="str">
        <f>IFNA(A54 &amp; " - @" &amp; vlookup(A54,Players!B:C,2,0),"")</f>
        <v>Jingyue Nancy Gao - @Typing ...#5529</v>
      </c>
    </row>
    <row r="55">
      <c r="A55" s="13" t="str">
        <f>'TECH Parings Chart'!$W5</f>
        <v>Michael McLeod</v>
      </c>
      <c r="B55" s="33" t="str">
        <f>IFNA(A55 &amp; " - @" &amp; vlookup(A55,Players!B:C,2,0),"")</f>
        <v>Michael McLeod - @MikeM9G#3217</v>
      </c>
    </row>
    <row r="56">
      <c r="A56" s="13" t="str">
        <f>'TECH Parings Chart'!$W6</f>
        <v>Rowen Darrell</v>
      </c>
      <c r="B56" s="33" t="str">
        <f>IFNA(A56 &amp; " - @" &amp; vlookup(A56,Players!B:C,2,0),"")</f>
        <v>Rowen Darrell - @nanomochin#4971</v>
      </c>
    </row>
    <row r="57">
      <c r="A57" s="1" t="s">
        <v>1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>
      <c r="A58" s="7" t="s">
        <v>7</v>
      </c>
      <c r="B58" s="33" t="str">
        <f>"---"&amp;A57&amp;"---"</f>
        <v>---Round 2---</v>
      </c>
    </row>
    <row r="59">
      <c r="A59" s="13"/>
      <c r="B59" s="33" t="str">
        <f>A58</f>
        <v>Table 1</v>
      </c>
    </row>
    <row r="60">
      <c r="A60" s="13" t="str">
        <f>'TECH Parings Chart'!$P12</f>
        <v>Eric Medina</v>
      </c>
      <c r="B60" s="33" t="str">
        <f>IFNA(A60 &amp; " - @" &amp; vlookup(A60,Players!B:C,2,0),"")</f>
        <v>Eric Medina - @Exile#8921</v>
      </c>
    </row>
    <row r="61">
      <c r="A61" s="13" t="str">
        <f>'TECH Parings Chart'!$P13</f>
        <v>Pio Yoon</v>
      </c>
      <c r="B61" s="33" t="str">
        <f>IFNA(A61 &amp; " - @" &amp; vlookup(A61,Players!B:C,2,0),"")</f>
        <v>Pio Yoon - @Pio#7106</v>
      </c>
    </row>
    <row r="62">
      <c r="A62" s="13" t="str">
        <f>'TECH Parings Chart'!$P14</f>
        <v>Sylvie Brunelle</v>
      </c>
      <c r="B62" s="33" t="str">
        <f>IFNA(A62 &amp; " - @" &amp; vlookup(A62,Players!B:C,2,0),"")</f>
        <v>Sylvie Brunelle - @Sylveon#6740</v>
      </c>
    </row>
    <row r="63">
      <c r="A63" s="13" t="str">
        <f>'TECH Parings Chart'!$P15</f>
        <v>Sarah Allen</v>
      </c>
      <c r="B63" s="33" t="str">
        <f>IFNA(A63 &amp; " - @" &amp; vlookup(A63,Players!B:C,2,0),"")</f>
        <v>Sarah Allen - @whitewolfos#0291</v>
      </c>
    </row>
    <row r="64">
      <c r="A64" s="13"/>
      <c r="B64" s="33" t="str">
        <f>IFNA(A64 &amp; " - @" &amp; vlookup(A64,Players!B:C,2,0),"")</f>
        <v/>
      </c>
    </row>
    <row r="65">
      <c r="A65" s="7" t="s">
        <v>17</v>
      </c>
      <c r="B65" s="33" t="str">
        <f>"---"&amp;A64&amp;"---"</f>
        <v>------</v>
      </c>
    </row>
    <row r="66">
      <c r="A66" s="13"/>
      <c r="B66" s="33" t="str">
        <f>A65</f>
        <v>Table 2</v>
      </c>
    </row>
    <row r="67">
      <c r="A67" s="13" t="str">
        <f>'TECH Parings Chart'!$Q12</f>
        <v>Tomisin Longe</v>
      </c>
      <c r="B67" s="33" t="str">
        <f>IFNA(A67 &amp; " - @" &amp; vlookup(A67,Players!B:C,2,0),"")</f>
        <v>Tomisin Longe - @MovieManiac777#8521</v>
      </c>
    </row>
    <row r="68">
      <c r="A68" s="13" t="str">
        <f>'TECH Parings Chart'!$Q13</f>
        <v>Adam Korzun</v>
      </c>
      <c r="B68" s="33" t="str">
        <f>IFNA(A68 &amp; " - @" &amp; vlookup(A68,Players!B:C,2,0),"")</f>
        <v>Adam Korzun - @StrangeWeeb#1353</v>
      </c>
    </row>
    <row r="69">
      <c r="A69" s="13" t="str">
        <f>'TECH Parings Chart'!$Q14</f>
        <v>Max Suddendorf</v>
      </c>
      <c r="B69" s="33" t="str">
        <f>IFNA(A69 &amp; " - @" &amp; vlookup(A69,Players!B:C,2,0),"")</f>
        <v>Max Suddendorf - @LightPinkYoshi#6524</v>
      </c>
    </row>
    <row r="70">
      <c r="A70" s="13" t="str">
        <f>'TECH Parings Chart'!$Q15</f>
        <v>Michael McLeod</v>
      </c>
      <c r="B70" s="33" t="str">
        <f>IFNA(A70 &amp; " - @" &amp; vlookup(A70,Players!B:C,2,0),"")</f>
        <v>Michael McLeod - @MikeM9G#3217</v>
      </c>
    </row>
    <row r="71">
      <c r="A71" s="13"/>
      <c r="B71" s="33" t="str">
        <f>IFNA(A71 &amp; " - @" &amp; vlookup(A71,Players!B:C,2,0),"")</f>
        <v/>
      </c>
    </row>
    <row r="72">
      <c r="A72" s="7" t="s">
        <v>19</v>
      </c>
      <c r="B72" s="33" t="str">
        <f>"---"&amp;A71&amp;"---"</f>
        <v>------</v>
      </c>
    </row>
    <row r="73">
      <c r="A73" s="13"/>
      <c r="B73" s="33" t="str">
        <f>A72</f>
        <v>Table 3</v>
      </c>
    </row>
    <row r="74">
      <c r="A74" s="13" t="str">
        <f>'TECH Parings Chart'!$R12</f>
        <v>Nathan Giles</v>
      </c>
      <c r="B74" s="33" t="str">
        <f>IFNA(A74 &amp; " - @" &amp; vlookup(A74,Players!B:C,2,0),"")</f>
        <v>Nathan Giles - @WaveMaster#7561</v>
      </c>
    </row>
    <row r="75">
      <c r="A75" s="13" t="str">
        <f>'TECH Parings Chart'!$R13</f>
        <v>Vinny (Hao) Tran</v>
      </c>
      <c r="B75" s="33" t="str">
        <f>IFNA(A75 &amp; " - @" &amp; vlookup(A75,Players!B:C,2,0),"")</f>
        <v>Vinny (Hao) Tran - @Yue#7882</v>
      </c>
    </row>
    <row r="76">
      <c r="A76" s="13" t="str">
        <f>'TECH Parings Chart'!$R14</f>
        <v>Nikolas Twyford</v>
      </c>
      <c r="B76" s="33" t="str">
        <f>IFNA(A76 &amp; " - @" &amp; vlookup(A76,Players!B:C,2,0),"")</f>
        <v>Nikolas Twyford - @ZekeS#0246</v>
      </c>
    </row>
    <row r="77">
      <c r="A77" s="13" t="str">
        <f>'TECH Parings Chart'!$R15</f>
        <v>Kayla Costa</v>
      </c>
      <c r="B77" s="33" t="str">
        <f>IFNA(A77 &amp; " - @" &amp; vlookup(A77,Players!B:C,2,0),"")</f>
        <v>Kayla Costa - @TheEarth#1745</v>
      </c>
    </row>
    <row r="78">
      <c r="A78" s="13"/>
      <c r="B78" s="33" t="str">
        <f>IFNA(A78 &amp; " - @" &amp; vlookup(A78,Players!B:C,2,0),"")</f>
        <v/>
      </c>
    </row>
    <row r="79">
      <c r="A79" s="7" t="s">
        <v>24</v>
      </c>
      <c r="B79" s="33" t="str">
        <f>"---"&amp;A78&amp;"---"</f>
        <v>------</v>
      </c>
    </row>
    <row r="80">
      <c r="A80" s="13"/>
      <c r="B80" s="33" t="str">
        <f>A79</f>
        <v>Table 4</v>
      </c>
    </row>
    <row r="81">
      <c r="A81" s="13" t="str">
        <f>'TECH Parings Chart'!$S12</f>
        <v>Dustin Fries</v>
      </c>
      <c r="B81" s="33" t="str">
        <f>IFNA(A81 &amp; " - @" &amp; vlookup(A81,Players!B:C,2,0),"")</f>
        <v>Dustin Fries - @qetc#0101</v>
      </c>
    </row>
    <row r="82">
      <c r="A82" s="13" t="str">
        <f>'TECH Parings Chart'!$S13</f>
        <v>Caleb Fong</v>
      </c>
      <c r="B82" s="33" t="str">
        <f>IFNA(A82 &amp; " - @" &amp; vlookup(A82,Players!B:C,2,0),"")</f>
        <v>Caleb Fong - @Gamerfong#7391</v>
      </c>
    </row>
    <row r="83">
      <c r="A83" s="13" t="str">
        <f>'TECH Parings Chart'!$S14</f>
        <v>Jingyue Nancy Gao</v>
      </c>
      <c r="B83" s="33" t="str">
        <f>IFNA(A83 &amp; " - @" &amp; vlookup(A83,Players!B:C,2,0),"")</f>
        <v>Jingyue Nancy Gao - @Typing ...#5529</v>
      </c>
    </row>
    <row r="84">
      <c r="A84" s="13" t="str">
        <f>'TECH Parings Chart'!$S15</f>
        <v>Melissa Feng</v>
      </c>
      <c r="B84" s="33" t="str">
        <f>IFNA(A84 &amp; " - @" &amp; vlookup(A84,Players!B:C,2,0),"")</f>
        <v>Melissa Feng - @Umechan #7879</v>
      </c>
    </row>
    <row r="85">
      <c r="A85" s="13"/>
      <c r="B85" s="33" t="str">
        <f>IFNA(A85 &amp; " - @" &amp; vlookup(A85,Players!B:C,2,0),"")</f>
        <v/>
      </c>
    </row>
    <row r="86">
      <c r="A86" s="7" t="s">
        <v>25</v>
      </c>
      <c r="B86" s="33" t="str">
        <f>"---"&amp;A85&amp;"---"</f>
        <v>------</v>
      </c>
    </row>
    <row r="87">
      <c r="A87" s="13"/>
      <c r="B87" s="33" t="str">
        <f>A86</f>
        <v>Table 5</v>
      </c>
    </row>
    <row r="88">
      <c r="A88" s="13" t="str">
        <f>'TECH Parings Chart'!$T12</f>
        <v>Airi</v>
      </c>
      <c r="B88" s="33" t="str">
        <f>IFNA(A88 &amp; " - @" &amp; vlookup(A88,Players!B:C,2,0),"")</f>
        <v>Airi - @airi#5663</v>
      </c>
    </row>
    <row r="89">
      <c r="A89" s="13" t="str">
        <f>'TECH Parings Chart'!$T13</f>
        <v>Claire Pozniak</v>
      </c>
      <c r="B89" s="33" t="str">
        <f>IFNA(A89 &amp; " - @" &amp; vlookup(A89,Players!B:C,2,0),"")</f>
        <v>Claire Pozniak - @thursday#6463</v>
      </c>
    </row>
    <row r="90">
      <c r="A90" s="13" t="str">
        <f>'TECH Parings Chart'!$T14</f>
        <v>Michael Thayres</v>
      </c>
      <c r="B90" s="33" t="str">
        <f>IFNA(A90 &amp; " - @" &amp; vlookup(A90,Players!B:C,2,0),"")</f>
        <v>Michael Thayres - @postmodern pajama wrestler#2261</v>
      </c>
    </row>
    <row r="91">
      <c r="A91" s="13" t="str">
        <f>'TECH Parings Chart'!$T15</f>
        <v>TJ Condon</v>
      </c>
      <c r="B91" s="33" t="str">
        <f>IFNA(A91 &amp; " - @" &amp; vlookup(A91,Players!B:C,2,0),"")</f>
        <v>TJ Condon - @NBHS#8956 </v>
      </c>
    </row>
    <row r="92">
      <c r="A92" s="13"/>
      <c r="B92" s="33" t="str">
        <f>IFNA(A92 &amp; " - @" &amp; vlookup(A92,Players!B:C,2,0),"")</f>
        <v/>
      </c>
    </row>
    <row r="93">
      <c r="A93" s="7" t="s">
        <v>26</v>
      </c>
      <c r="B93" s="33" t="str">
        <f>"---"&amp;A92&amp;"---"</f>
        <v>------</v>
      </c>
    </row>
    <row r="94">
      <c r="A94" s="13"/>
      <c r="B94" s="33" t="str">
        <f>A93</f>
        <v>Table 6</v>
      </c>
    </row>
    <row r="95">
      <c r="A95" s="13" t="str">
        <f>'TECH Parings Chart'!$U12</f>
        <v>Allen Zhang</v>
      </c>
      <c r="B95" s="33" t="str">
        <f>IFNA(A95 &amp; " - @" &amp; vlookup(A95,Players!B:C,2,0),"")</f>
        <v>Allen Zhang - @maynardferguson#6343</v>
      </c>
    </row>
    <row r="96">
      <c r="A96" s="13" t="str">
        <f>'TECH Parings Chart'!$U13</f>
        <v>Lucas LaPointe </v>
      </c>
      <c r="B96" s="33" t="str">
        <f>IFNA(A96 &amp; " - @" &amp; vlookup(A96,Players!B:C,2,0),"")</f>
        <v>Lucas LaPointe  - @Navitas#6109</v>
      </c>
    </row>
    <row r="97">
      <c r="A97" s="13" t="str">
        <f>'TECH Parings Chart'!$U14</f>
        <v>Benjamin Zayac</v>
      </c>
      <c r="B97" s="33" t="str">
        <f>IFNA(A97 &amp; " - @" &amp; vlookup(A97,Players!B:C,2,0),"")</f>
        <v>Benjamin Zayac - @Urben911#2582</v>
      </c>
    </row>
    <row r="98">
      <c r="A98" s="13" t="str">
        <f>'TECH Parings Chart'!$U15</f>
        <v>Colton Kinman</v>
      </c>
      <c r="B98" s="33" t="str">
        <f>IFNA(A98 &amp; " - @" &amp; vlookup(A98,Players!B:C,2,0),"")</f>
        <v>Colton Kinman - @colt45#9091</v>
      </c>
    </row>
    <row r="99">
      <c r="A99" s="13"/>
      <c r="B99" s="33" t="str">
        <f>IFNA(A99 &amp; " - @" &amp; vlookup(A99,Players!B:C,2,0),"")</f>
        <v/>
      </c>
    </row>
    <row r="100">
      <c r="A100" s="7" t="s">
        <v>27</v>
      </c>
      <c r="B100" s="33" t="str">
        <f>"---"&amp;A99&amp;"---"</f>
        <v>------</v>
      </c>
    </row>
    <row r="101">
      <c r="A101" s="13"/>
      <c r="B101" s="33" t="str">
        <f>A100</f>
        <v>Table 7</v>
      </c>
    </row>
    <row r="102">
      <c r="A102" s="13" t="str">
        <f>'TECH Parings Chart'!$V12</f>
        <v>Estevan Vega</v>
      </c>
      <c r="B102" s="33" t="str">
        <f>IFNA(A102 &amp; " - @" &amp; vlookup(A102,Players!B:C,2,0),"")</f>
        <v>Estevan Vega - @puffguy#1764</v>
      </c>
    </row>
    <row r="103">
      <c r="A103" s="13" t="str">
        <f>'TECH Parings Chart'!$V13</f>
        <v>Rey Alexander</v>
      </c>
      <c r="B103" s="33" t="str">
        <f>IFNA(A103 &amp; " - @" &amp; vlookup(A103,Players!B:C,2,0),"")</f>
        <v>Rey Alexander - @*•.¸♡ chouki ♡¸.•*#0233</v>
      </c>
    </row>
    <row r="104">
      <c r="A104" s="13" t="str">
        <f>'TECH Parings Chart'!$V14</f>
        <v>Joshua Carbonneau</v>
      </c>
      <c r="B104" s="33" t="str">
        <f>IFNA(A104 &amp; " - @" &amp; vlookup(A104,Players!B:C,2,0),"")</f>
        <v>Joshua Carbonneau - @Rivabanks#4512</v>
      </c>
    </row>
    <row r="105">
      <c r="A105" s="13" t="str">
        <f>'TECH Parings Chart'!$V15</f>
        <v>Loïc Roberge</v>
      </c>
      <c r="B105" s="33" t="str">
        <f>IFNA(A105 &amp; " - @" &amp; vlookup(A105,Players!B:C,2,0),"")</f>
        <v>Loïc Roberge - @bonarc712#5597</v>
      </c>
    </row>
    <row r="106">
      <c r="A106" s="13"/>
      <c r="B106" s="33" t="str">
        <f>IFNA(A106 &amp; " - @" &amp; vlookup(A106,Players!B:C,2,0),"")</f>
        <v/>
      </c>
    </row>
    <row r="107">
      <c r="A107" s="7" t="s">
        <v>28</v>
      </c>
      <c r="B107" s="33" t="str">
        <f>"---"&amp;A106&amp;"---"</f>
        <v>------</v>
      </c>
    </row>
    <row r="108">
      <c r="A108" s="13"/>
      <c r="B108" s="33" t="str">
        <f>A107</f>
        <v>Table 8</v>
      </c>
    </row>
    <row r="109">
      <c r="A109" s="13" t="str">
        <f>'TECH Parings Chart'!$W12</f>
        <v>Steve Augustin</v>
      </c>
      <c r="B109" s="33" t="str">
        <f>IFNA(A109 &amp; " - @" &amp; vlookup(A109,Players!B:C,2,0),"")</f>
        <v>Steve Augustin - @zel84#4385</v>
      </c>
    </row>
    <row r="110">
      <c r="A110" s="13" t="str">
        <f>'TECH Parings Chart'!$W13</f>
        <v>Kevin Ng</v>
      </c>
      <c r="B110" s="33" t="str">
        <f>IFNA(A110 &amp; " - @" &amp; vlookup(A110,Players!B:C,2,0),"")</f>
        <v>Kevin Ng - @sibowlr#1316</v>
      </c>
    </row>
    <row r="111">
      <c r="A111" s="13" t="str">
        <f>'TECH Parings Chart'!$W14</f>
        <v>Tucker Dowell</v>
      </c>
      <c r="B111" s="33" t="str">
        <f>IFNA(A111 &amp; " - @" &amp; vlookup(A111,Players!B:C,2,0),"")</f>
        <v>Tucker Dowell - @EscapingEnnui#8124</v>
      </c>
    </row>
    <row r="112">
      <c r="A112" s="13" t="str">
        <f>'TECH Parings Chart'!$W15</f>
        <v>Rowen Darrell</v>
      </c>
      <c r="B112" s="33" t="str">
        <f>IFNA(A112 &amp; " - @" &amp; vlookup(A112,Players!B:C,2,0),"")</f>
        <v>Rowen Darrell - @nanomochin#4971</v>
      </c>
    </row>
    <row r="113">
      <c r="A113" s="5" t="s">
        <v>2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>
      <c r="A114" s="11" t="s">
        <v>7</v>
      </c>
      <c r="B114" s="33" t="str">
        <f>"---"&amp;A113&amp;"---"</f>
        <v>---Round 3---</v>
      </c>
    </row>
    <row r="115">
      <c r="A115" s="13"/>
      <c r="B115" s="33" t="str">
        <f>A114</f>
        <v>Table 1</v>
      </c>
    </row>
    <row r="116">
      <c r="A116" s="13" t="str">
        <f>'TECH Parings Chart'!$P21</f>
        <v>Tomisin Longe</v>
      </c>
      <c r="B116" s="33" t="str">
        <f>IFNA(A116 &amp; " - @" &amp; vlookup(A116,Players!B:C,2,0),"")</f>
        <v>Tomisin Longe - @MovieManiac777#8521</v>
      </c>
    </row>
    <row r="117">
      <c r="A117" s="13" t="str">
        <f>'TECH Parings Chart'!$P22</f>
        <v>Jingyue Nancy Gao</v>
      </c>
      <c r="B117" s="33" t="str">
        <f>IFNA(A117 &amp; " - @" &amp; vlookup(A117,Players!B:C,2,0),"")</f>
        <v>Jingyue Nancy Gao - @Typing ...#5529</v>
      </c>
    </row>
    <row r="118">
      <c r="A118" s="13" t="str">
        <f>'TECH Parings Chart'!$P23</f>
        <v>Vinny (Hao) Tran</v>
      </c>
      <c r="B118" s="33" t="str">
        <f>IFNA(A118 &amp; " - @" &amp; vlookup(A118,Players!B:C,2,0),"")</f>
        <v>Vinny (Hao) Tran - @Yue#7882</v>
      </c>
    </row>
    <row r="119">
      <c r="A119" s="13" t="str">
        <f>'TECH Parings Chart'!$P24</f>
        <v>Loïc Roberge</v>
      </c>
      <c r="B119" s="33" t="str">
        <f>IFNA(A119 &amp; " - @" &amp; vlookup(A119,Players!B:C,2,0),"")</f>
        <v>Loïc Roberge - @bonarc712#5597</v>
      </c>
    </row>
    <row r="120">
      <c r="A120" s="13" t="str">
        <f>'TECH Parings Chart'!$P25</f>
        <v/>
      </c>
      <c r="B120" s="33" t="str">
        <f>IFNA(A120 &amp; " - @" &amp; vlookup(A120,Players!B:C,2,0),"")</f>
        <v/>
      </c>
    </row>
    <row r="121">
      <c r="A121" s="7" t="s">
        <v>17</v>
      </c>
      <c r="B121" s="33" t="str">
        <f>"---"&amp;A120&amp;"---"</f>
        <v>------</v>
      </c>
    </row>
    <row r="122">
      <c r="A122" s="13"/>
      <c r="B122" s="33" t="str">
        <f>A121</f>
        <v>Table 2</v>
      </c>
    </row>
    <row r="123">
      <c r="A123" s="13" t="str">
        <f>'TECH Parings Chart'!$Q21</f>
        <v>Michael McLeod</v>
      </c>
      <c r="B123" s="33" t="str">
        <f>IFNA(A123 &amp; " - @" &amp; vlookup(A123,Players!B:C,2,0),"")</f>
        <v>Michael McLeod - @MikeM9G#3217</v>
      </c>
    </row>
    <row r="124">
      <c r="A124" s="13" t="str">
        <f>'TECH Parings Chart'!$Q22</f>
        <v>Melissa Feng</v>
      </c>
      <c r="B124" s="33" t="str">
        <f>IFNA(A124 &amp; " - @" &amp; vlookup(A124,Players!B:C,2,0),"")</f>
        <v>Melissa Feng - @Umechan #7879</v>
      </c>
    </row>
    <row r="125">
      <c r="A125" s="13" t="str">
        <f>'TECH Parings Chart'!$Q23</f>
        <v>Kevin Ng</v>
      </c>
      <c r="B125" s="33" t="str">
        <f>IFNA(A125 &amp; " - @" &amp; vlookup(A125,Players!B:C,2,0),"")</f>
        <v>Kevin Ng - @sibowlr#1316</v>
      </c>
    </row>
    <row r="126">
      <c r="A126" s="13" t="str">
        <f>'TECH Parings Chart'!$Q24</f>
        <v>Michael Thayres</v>
      </c>
      <c r="B126" s="33" t="str">
        <f>IFNA(A126 &amp; " - @" &amp; vlookup(A126,Players!B:C,2,0),"")</f>
        <v>Michael Thayres - @postmodern pajama wrestler#2261</v>
      </c>
    </row>
    <row r="127">
      <c r="A127" s="13" t="str">
        <f>'TECH Parings Chart'!$Q25</f>
        <v/>
      </c>
      <c r="B127" s="33" t="str">
        <f>IFNA(A127 &amp; " - @" &amp; vlookup(A127,Players!B:C,2,0),"")</f>
        <v/>
      </c>
    </row>
    <row r="128">
      <c r="A128" s="7" t="s">
        <v>19</v>
      </c>
      <c r="B128" s="33" t="str">
        <f>"---"&amp;A127&amp;"---"</f>
        <v>------</v>
      </c>
    </row>
    <row r="129">
      <c r="A129" s="13"/>
      <c r="B129" s="33" t="str">
        <f>A128</f>
        <v>Table 3</v>
      </c>
    </row>
    <row r="130">
      <c r="A130" s="13" t="str">
        <f>'TECH Parings Chart'!$R21</f>
        <v>Caleb Fong</v>
      </c>
      <c r="B130" s="33" t="str">
        <f>IFNA(A130 &amp; " - @" &amp; vlookup(A130,Players!B:C,2,0),"")</f>
        <v>Caleb Fong - @Gamerfong#7391</v>
      </c>
    </row>
    <row r="131">
      <c r="A131" s="13" t="str">
        <f>'TECH Parings Chart'!$R22</f>
        <v>Max Suddendorf</v>
      </c>
      <c r="B131" s="33" t="str">
        <f>IFNA(A131 &amp; " - @" &amp; vlookup(A131,Players!B:C,2,0),"")</f>
        <v>Max Suddendorf - @LightPinkYoshi#6524</v>
      </c>
    </row>
    <row r="132">
      <c r="A132" s="13" t="str">
        <f>'TECH Parings Chart'!$R23</f>
        <v>Steve Augustin</v>
      </c>
      <c r="B132" s="33" t="str">
        <f>IFNA(A132 &amp; " - @" &amp; vlookup(A132,Players!B:C,2,0),"")</f>
        <v>Steve Augustin - @zel84#4385</v>
      </c>
    </row>
    <row r="133">
      <c r="A133" s="13" t="str">
        <f>'TECH Parings Chart'!$R24</f>
        <v>Nikolas Twyford</v>
      </c>
      <c r="B133" s="33" t="str">
        <f>IFNA(A133 &amp; " - @" &amp; vlookup(A133,Players!B:C,2,0),"")</f>
        <v>Nikolas Twyford - @ZekeS#0246</v>
      </c>
    </row>
    <row r="134">
      <c r="A134" s="13" t="str">
        <f>'TECH Parings Chart'!$R25</f>
        <v/>
      </c>
      <c r="B134" s="33" t="str">
        <f>IFNA(A134 &amp; " - @" &amp; vlookup(A134,Players!B:C,2,0),"")</f>
        <v/>
      </c>
    </row>
    <row r="135">
      <c r="A135" s="7" t="s">
        <v>24</v>
      </c>
      <c r="B135" s="33" t="str">
        <f>"---"&amp;A134&amp;"---"</f>
        <v>------</v>
      </c>
    </row>
    <row r="136">
      <c r="A136" s="13"/>
      <c r="B136" s="33" t="str">
        <f>A135</f>
        <v>Table 4</v>
      </c>
    </row>
    <row r="137">
      <c r="A137" s="13" t="str">
        <f>'TECH Parings Chart'!$S21</f>
        <v>Dustin Fries</v>
      </c>
      <c r="B137" s="33" t="str">
        <f>IFNA(A137 &amp; " - @" &amp; vlookup(A137,Players!B:C,2,0),"")</f>
        <v>Dustin Fries - @qetc#0101</v>
      </c>
    </row>
    <row r="138">
      <c r="A138" s="13" t="str">
        <f>'TECH Parings Chart'!$S22</f>
        <v>Estevan Vega</v>
      </c>
      <c r="B138" s="33" t="str">
        <f>IFNA(A138 &amp; " - @" &amp; vlookup(A138,Players!B:C,2,0),"")</f>
        <v>Estevan Vega - @puffguy#1764</v>
      </c>
    </row>
    <row r="139">
      <c r="A139" s="13" t="str">
        <f>'TECH Parings Chart'!$S23</f>
        <v>Colton Kinman</v>
      </c>
      <c r="B139" s="33" t="str">
        <f>IFNA(A139 &amp; " - @" &amp; vlookup(A139,Players!B:C,2,0),"")</f>
        <v>Colton Kinman - @colt45#9091</v>
      </c>
    </row>
    <row r="140">
      <c r="A140" s="13" t="str">
        <f>'TECH Parings Chart'!$S24</f>
        <v>Kayla Costa</v>
      </c>
      <c r="B140" s="33" t="str">
        <f>IFNA(A140 &amp; " - @" &amp; vlookup(A140,Players!B:C,2,0),"")</f>
        <v>Kayla Costa - @TheEarth#1745</v>
      </c>
    </row>
    <row r="141">
      <c r="A141" s="13" t="str">
        <f>'TECH Parings Chart'!$S25</f>
        <v/>
      </c>
      <c r="B141" s="33" t="str">
        <f>IFNA(A141 &amp; " - @" &amp; vlookup(A141,Players!B:C,2,0),"")</f>
        <v/>
      </c>
    </row>
    <row r="142">
      <c r="A142" s="7" t="s">
        <v>25</v>
      </c>
      <c r="B142" s="33" t="str">
        <f>"---"&amp;A141&amp;"---"</f>
        <v>------</v>
      </c>
    </row>
    <row r="143">
      <c r="A143" s="13"/>
      <c r="B143" s="33" t="str">
        <f>A142</f>
        <v>Table 5</v>
      </c>
    </row>
    <row r="144">
      <c r="A144" s="13" t="str">
        <f>'TECH Parings Chart'!$T21</f>
        <v>Nathan Giles</v>
      </c>
      <c r="B144" s="33" t="str">
        <f>IFNA(A144 &amp; " - @" &amp; vlookup(A144,Players!B:C,2,0),"")</f>
        <v>Nathan Giles - @WaveMaster#7561</v>
      </c>
    </row>
    <row r="145">
      <c r="A145" s="13" t="str">
        <f>'TECH Parings Chart'!$T22</f>
        <v>Joshua Carbonneau</v>
      </c>
      <c r="B145" s="33" t="str">
        <f>IFNA(A145 &amp; " - @" &amp; vlookup(A145,Players!B:C,2,0),"")</f>
        <v>Joshua Carbonneau - @Rivabanks#4512</v>
      </c>
    </row>
    <row r="146">
      <c r="A146" s="13" t="str">
        <f>'TECH Parings Chart'!$T23</f>
        <v>Benjamin Zayac</v>
      </c>
      <c r="B146" s="33" t="str">
        <f>IFNA(A146 &amp; " - @" &amp; vlookup(A146,Players!B:C,2,0),"")</f>
        <v>Benjamin Zayac - @Urben911#2582</v>
      </c>
    </row>
    <row r="147">
      <c r="A147" s="13" t="str">
        <f>'TECH Parings Chart'!$T24</f>
        <v>Sarah Allen</v>
      </c>
      <c r="B147" s="33" t="str">
        <f>IFNA(A147 &amp; " - @" &amp; vlookup(A147,Players!B:C,2,0),"")</f>
        <v>Sarah Allen - @whitewolfos#0291</v>
      </c>
    </row>
    <row r="148">
      <c r="A148" s="13" t="str">
        <f>'TECH Parings Chart'!$T25</f>
        <v/>
      </c>
      <c r="B148" s="33" t="str">
        <f>IFNA(A148 &amp; " - @" &amp; vlookup(A148,Players!B:C,2,0),"")</f>
        <v/>
      </c>
    </row>
    <row r="149">
      <c r="A149" s="7" t="s">
        <v>26</v>
      </c>
      <c r="B149" s="33" t="str">
        <f>"---"&amp;A148&amp;"---"</f>
        <v>------</v>
      </c>
    </row>
    <row r="150">
      <c r="A150" s="13"/>
      <c r="B150" s="33" t="str">
        <f>A149</f>
        <v>Table 6</v>
      </c>
    </row>
    <row r="151">
      <c r="A151" s="13" t="str">
        <f>'TECH Parings Chart'!$U21</f>
        <v>Adam Korzun</v>
      </c>
      <c r="B151" s="33" t="str">
        <f>IFNA(A151 &amp; " - @" &amp; vlookup(A151,Players!B:C,2,0),"")</f>
        <v>Adam Korzun - @StrangeWeeb#1353</v>
      </c>
    </row>
    <row r="152">
      <c r="A152" s="13" t="str">
        <f>'TECH Parings Chart'!$U22</f>
        <v>Claire Pozniak</v>
      </c>
      <c r="B152" s="33" t="str">
        <f>IFNA(A152 &amp; " - @" &amp; vlookup(A152,Players!B:C,2,0),"")</f>
        <v>Claire Pozniak - @thursday#6463</v>
      </c>
    </row>
    <row r="153">
      <c r="A153" s="13" t="str">
        <f>'TECH Parings Chart'!$U23</f>
        <v>Pio Yoon</v>
      </c>
      <c r="B153" s="33" t="str">
        <f>IFNA(A153 &amp; " - @" &amp; vlookup(A153,Players!B:C,2,0),"")</f>
        <v>Pio Yoon - @Pio#7106</v>
      </c>
    </row>
    <row r="154">
      <c r="A154" s="13" t="str">
        <f>'TECH Parings Chart'!$U24</f>
        <v>Tucker Dowell</v>
      </c>
      <c r="B154" s="33" t="str">
        <f>IFNA(A154 &amp; " - @" &amp; vlookup(A154,Players!B:C,2,0),"")</f>
        <v>Tucker Dowell - @EscapingEnnui#8124</v>
      </c>
    </row>
    <row r="155">
      <c r="A155" s="13" t="str">
        <f>'TECH Parings Chart'!$U25</f>
        <v/>
      </c>
      <c r="B155" s="33" t="str">
        <f>IFNA(A155 &amp; " - @" &amp; vlookup(A155,Players!B:C,2,0),"")</f>
        <v/>
      </c>
    </row>
    <row r="156">
      <c r="A156" s="7" t="s">
        <v>27</v>
      </c>
      <c r="B156" s="33" t="str">
        <f>"---"&amp;A155&amp;"---"</f>
        <v>------</v>
      </c>
    </row>
    <row r="157">
      <c r="A157" s="13"/>
      <c r="B157" s="33" t="str">
        <f>A156</f>
        <v>Table 7</v>
      </c>
    </row>
    <row r="158">
      <c r="A158" s="13" t="str">
        <f>'TECH Parings Chart'!$V21</f>
        <v>Airi</v>
      </c>
      <c r="B158" s="33" t="str">
        <f>IFNA(A158 &amp; " - @" &amp; vlookup(A158,Players!B:C,2,0),"")</f>
        <v>Airi - @airi#5663</v>
      </c>
    </row>
    <row r="159">
      <c r="A159" s="13" t="str">
        <f>'TECH Parings Chart'!$V22</f>
        <v>Rey Alexander</v>
      </c>
      <c r="B159" s="33" t="str">
        <f>IFNA(A159 &amp; " - @" &amp; vlookup(A159,Players!B:C,2,0),"")</f>
        <v>Rey Alexander - @*•.¸♡ chouki ♡¸.•*#0233</v>
      </c>
    </row>
    <row r="160">
      <c r="A160" s="13" t="str">
        <f>'TECH Parings Chart'!$V23</f>
        <v>Eric Medina</v>
      </c>
      <c r="B160" s="33" t="str">
        <f>IFNA(A160 &amp; " - @" &amp; vlookup(A160,Players!B:C,2,0),"")</f>
        <v>Eric Medina - @Exile#8921</v>
      </c>
    </row>
    <row r="161">
      <c r="A161" s="13" t="str">
        <f>'TECH Parings Chart'!$V24</f>
        <v>Lucas LaPointe </v>
      </c>
      <c r="B161" s="33" t="str">
        <f>IFNA(A161 &amp; " - @" &amp; vlookup(A161,Players!B:C,2,0),"")</f>
        <v>Lucas LaPointe  - @Navitas#6109</v>
      </c>
    </row>
    <row r="162">
      <c r="A162" s="13" t="str">
        <f>'TECH Parings Chart'!$V25</f>
        <v/>
      </c>
      <c r="B162" s="33" t="str">
        <f>IFNA(A162 &amp; " - @" &amp; vlookup(A162,Players!B:C,2,0),"")</f>
        <v/>
      </c>
    </row>
    <row r="163">
      <c r="A163" s="7" t="s">
        <v>28</v>
      </c>
      <c r="B163" s="33" t="str">
        <f>"---"&amp;A162&amp;"---"</f>
        <v>------</v>
      </c>
    </row>
    <row r="164">
      <c r="A164" s="13"/>
      <c r="B164" s="33" t="str">
        <f>A163</f>
        <v>Table 8</v>
      </c>
    </row>
    <row r="165">
      <c r="A165" s="13" t="str">
        <f>'TECH Parings Chart'!$W21</f>
        <v>Allen Zhang</v>
      </c>
      <c r="B165" s="33" t="str">
        <f>IFNA(A165 &amp; " - @" &amp; vlookup(A165,Players!B:C,2,0),"")</f>
        <v>Allen Zhang - @maynardferguson#6343</v>
      </c>
    </row>
    <row r="166">
      <c r="A166" s="13" t="str">
        <f>'TECH Parings Chart'!$W22</f>
        <v>Sylvie Brunelle</v>
      </c>
      <c r="B166" s="33" t="str">
        <f>IFNA(A166 &amp; " - @" &amp; vlookup(A166,Players!B:C,2,0),"")</f>
        <v>Sylvie Brunelle - @Sylveon#6740</v>
      </c>
    </row>
    <row r="167">
      <c r="A167" s="13" t="str">
        <f>'TECH Parings Chart'!$W23</f>
        <v>Rowen Darrell</v>
      </c>
      <c r="B167" s="33" t="str">
        <f>IFNA(A167 &amp; " - @" &amp; vlookup(A167,Players!B:C,2,0),"")</f>
        <v>Rowen Darrell - @nanomochin#4971</v>
      </c>
    </row>
    <row r="168">
      <c r="A168" s="13" t="str">
        <f>'TECH Parings Chart'!$W24</f>
        <v>TJ Condon</v>
      </c>
      <c r="B168" s="33" t="str">
        <f>IFNA(A168 &amp; " - @" &amp; vlookup(A168,Players!B:C,2,0),"")</f>
        <v>TJ Condon - @NBHS#8956 </v>
      </c>
    </row>
    <row r="169">
      <c r="A169" s="5" t="s">
        <v>3</v>
      </c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>
      <c r="A170" s="11" t="s">
        <v>7</v>
      </c>
      <c r="B170" s="33" t="str">
        <f>"---"&amp;A169&amp;"---"</f>
        <v>---Round 4---</v>
      </c>
    </row>
    <row r="171">
      <c r="A171" s="13"/>
      <c r="B171" s="33" t="str">
        <f>A170</f>
        <v>Table 1</v>
      </c>
    </row>
    <row r="172">
      <c r="A172" s="13" t="str">
        <f>'TECH Parings Chart'!$P30</f>
        <v>Tomisin Longe</v>
      </c>
      <c r="B172" s="33" t="str">
        <f>IFNA(A172 &amp; " - @" &amp; vlookup(A172,Players!B:C,2,0),"")</f>
        <v>Tomisin Longe - @MovieManiac777#8521</v>
      </c>
    </row>
    <row r="173">
      <c r="A173" s="13" t="str">
        <f>'TECH Parings Chart'!$P31</f>
        <v>Claire Pozniak</v>
      </c>
      <c r="B173" s="33" t="str">
        <f>IFNA(A173 &amp; " - @" &amp; vlookup(A173,Players!B:C,2,0),"")</f>
        <v>Claire Pozniak - @thursday#6463</v>
      </c>
    </row>
    <row r="174">
      <c r="A174" s="13" t="str">
        <f>'TECH Parings Chart'!$P32</f>
        <v>Nikolas Twyford</v>
      </c>
      <c r="B174" s="33" t="str">
        <f>IFNA(A174 &amp; " - @" &amp; vlookup(A174,Players!B:C,2,0),"")</f>
        <v>Nikolas Twyford - @ZekeS#0246</v>
      </c>
    </row>
    <row r="175">
      <c r="A175" s="13" t="str">
        <f>'TECH Parings Chart'!$P33</f>
        <v>Benjamin Zayac</v>
      </c>
      <c r="B175" s="33" t="str">
        <f>IFNA(A175 &amp; " - @" &amp; vlookup(A175,Players!B:C,2,0),"")</f>
        <v>Benjamin Zayac - @Urben911#2582</v>
      </c>
    </row>
    <row r="176">
      <c r="A176" s="13" t="str">
        <f>'TECH Parings Chart'!$P34</f>
        <v/>
      </c>
      <c r="B176" s="33" t="str">
        <f>IFNA(A176 &amp; " - @" &amp; vlookup(A176,Players!B:C,2,0),"")</f>
        <v/>
      </c>
    </row>
    <row r="177">
      <c r="A177" s="7" t="s">
        <v>17</v>
      </c>
      <c r="B177" s="33" t="str">
        <f>"---"&amp;A176&amp;"---"</f>
        <v>------</v>
      </c>
    </row>
    <row r="178">
      <c r="A178" s="13"/>
      <c r="B178" s="33" t="str">
        <f>A177</f>
        <v>Table 2</v>
      </c>
    </row>
    <row r="179">
      <c r="A179" s="13" t="str">
        <f>'TECH Parings Chart'!$Q30</f>
        <v>Nathan Giles</v>
      </c>
      <c r="B179" s="33" t="str">
        <f>IFNA(A179 &amp; " - @" &amp; vlookup(A179,Players!B:C,2,0),"")</f>
        <v>Nathan Giles - @WaveMaster#7561</v>
      </c>
    </row>
    <row r="180">
      <c r="A180" s="13" t="str">
        <f>'TECH Parings Chart'!$Q31</f>
        <v>Max Suddendorf</v>
      </c>
      <c r="B180" s="33" t="str">
        <f>IFNA(A180 &amp; " - @" &amp; vlookup(A180,Players!B:C,2,0),"")</f>
        <v>Max Suddendorf - @LightPinkYoshi#6524</v>
      </c>
    </row>
    <row r="181">
      <c r="A181" s="13" t="str">
        <f>'TECH Parings Chart'!$Q32</f>
        <v>Colton Kinman</v>
      </c>
      <c r="B181" s="33" t="str">
        <f>IFNA(A181 &amp; " - @" &amp; vlookup(A181,Players!B:C,2,0),"")</f>
        <v>Colton Kinman - @colt45#9091</v>
      </c>
    </row>
    <row r="182">
      <c r="A182" s="13" t="str">
        <f>'TECH Parings Chart'!$Q33</f>
        <v>TJ Condon</v>
      </c>
      <c r="B182" s="33" t="str">
        <f>IFNA(A182 &amp; " - @" &amp; vlookup(A182,Players!B:C,2,0),"")</f>
        <v>TJ Condon - @NBHS#8956 </v>
      </c>
    </row>
    <row r="183">
      <c r="A183" s="13" t="str">
        <f>'TECH Parings Chart'!$Q34</f>
        <v/>
      </c>
      <c r="B183" s="33" t="str">
        <f>IFNA(A183 &amp; " - @" &amp; vlookup(A183,Players!B:C,2,0),"")</f>
        <v/>
      </c>
    </row>
    <row r="184">
      <c r="A184" s="7" t="s">
        <v>19</v>
      </c>
      <c r="B184" s="33" t="str">
        <f>"---"&amp;A183&amp;"---"</f>
        <v>------</v>
      </c>
    </row>
    <row r="185">
      <c r="A185" s="13"/>
      <c r="B185" s="33" t="str">
        <f>A184</f>
        <v>Table 3</v>
      </c>
    </row>
    <row r="186">
      <c r="A186" s="13" t="str">
        <f>'TECH Parings Chart'!$R30</f>
        <v>Rey Alexander</v>
      </c>
      <c r="B186" s="33" t="str">
        <f>IFNA(A186 &amp; " - @" &amp; vlookup(A186,Players!B:C,2,0),"")</f>
        <v>Rey Alexander - @*•.¸♡ chouki ♡¸.•*#0233</v>
      </c>
    </row>
    <row r="187">
      <c r="A187" s="13" t="str">
        <f>'TECH Parings Chart'!$R31</f>
        <v>Jingyue Nancy Gao</v>
      </c>
      <c r="B187" s="33" t="str">
        <f>IFNA(A187 &amp; " - @" &amp; vlookup(A187,Players!B:C,2,0),"")</f>
        <v>Jingyue Nancy Gao - @Typing ...#5529</v>
      </c>
    </row>
    <row r="188">
      <c r="A188" s="13" t="str">
        <f>'TECH Parings Chart'!$R32</f>
        <v>Sarah Allen</v>
      </c>
      <c r="B188" s="33" t="str">
        <f>IFNA(A188 &amp; " - @" &amp; vlookup(A188,Players!B:C,2,0),"")</f>
        <v>Sarah Allen - @whitewolfos#0291</v>
      </c>
    </row>
    <row r="189">
      <c r="A189" s="13" t="str">
        <f>'TECH Parings Chart'!$R33</f>
        <v>Tucker Dowell</v>
      </c>
      <c r="B189" s="33" t="str">
        <f>IFNA(A189 &amp; " - @" &amp; vlookup(A189,Players!B:C,2,0),"")</f>
        <v>Tucker Dowell - @EscapingEnnui#8124</v>
      </c>
    </row>
    <row r="190">
      <c r="A190" s="13" t="str">
        <f>'TECH Parings Chart'!$R34</f>
        <v/>
      </c>
      <c r="B190" s="33" t="str">
        <f>IFNA(A190 &amp; " - @" &amp; vlookup(A190,Players!B:C,2,0),"")</f>
        <v/>
      </c>
    </row>
    <row r="191">
      <c r="A191" s="7" t="s">
        <v>24</v>
      </c>
      <c r="B191" s="33" t="str">
        <f>"---"&amp;A190&amp;"---"</f>
        <v>------</v>
      </c>
    </row>
    <row r="192">
      <c r="A192" s="13"/>
      <c r="B192" s="33" t="str">
        <f>A191</f>
        <v>Table 4</v>
      </c>
    </row>
    <row r="193">
      <c r="A193" s="13" t="str">
        <f>'TECH Parings Chart'!$S30</f>
        <v>Adam Korzun</v>
      </c>
      <c r="B193" s="33" t="str">
        <f>IFNA(A193 &amp; " - @" &amp; vlookup(A193,Players!B:C,2,0),"")</f>
        <v>Adam Korzun - @StrangeWeeb#1353</v>
      </c>
    </row>
    <row r="194">
      <c r="A194" s="13" t="str">
        <f>'TECH Parings Chart'!$S31</f>
        <v>Vinny (Hao) Tran</v>
      </c>
      <c r="B194" s="33" t="str">
        <f>IFNA(A194 &amp; " - @" &amp; vlookup(A194,Players!B:C,2,0),"")</f>
        <v>Vinny (Hao) Tran - @Yue#7882</v>
      </c>
    </row>
    <row r="195">
      <c r="A195" s="13" t="str">
        <f>'TECH Parings Chart'!$S32</f>
        <v>Lucas LaPointe </v>
      </c>
      <c r="B195" s="33" t="str">
        <f>IFNA(A195 &amp; " - @" &amp; vlookup(A195,Players!B:C,2,0),"")</f>
        <v>Lucas LaPointe  - @Navitas#6109</v>
      </c>
    </row>
    <row r="196">
      <c r="A196" s="13" t="str">
        <f>'TECH Parings Chart'!$S33</f>
        <v>Michael Thayres</v>
      </c>
      <c r="B196" s="33" t="str">
        <f>IFNA(A196 &amp; " - @" &amp; vlookup(A196,Players!B:C,2,0),"")</f>
        <v>Michael Thayres - @postmodern pajama wrestler#2261</v>
      </c>
    </row>
    <row r="197">
      <c r="A197" s="13" t="str">
        <f>'TECH Parings Chart'!$S34</f>
        <v/>
      </c>
      <c r="B197" s="33" t="str">
        <f>IFNA(A197 &amp; " - @" &amp; vlookup(A197,Players!B:C,2,0),"")</f>
        <v/>
      </c>
    </row>
    <row r="198">
      <c r="A198" s="7" t="s">
        <v>25</v>
      </c>
      <c r="B198" s="33" t="str">
        <f>"---"&amp;A197&amp;"---"</f>
        <v>------</v>
      </c>
    </row>
    <row r="199">
      <c r="A199" s="13"/>
      <c r="B199" s="33" t="str">
        <f>A198</f>
        <v>Table 5</v>
      </c>
    </row>
    <row r="200">
      <c r="A200" s="13" t="str">
        <f>'TECH Parings Chart'!$T30</f>
        <v>Airi</v>
      </c>
      <c r="B200" s="33" t="str">
        <f>IFNA(A200 &amp; " - @" &amp; vlookup(A200,Players!B:C,2,0),"")</f>
        <v>Airi - @airi#5663</v>
      </c>
    </row>
    <row r="201">
      <c r="A201" s="13" t="str">
        <f>'TECH Parings Chart'!$T31</f>
        <v>Michael McLeod</v>
      </c>
      <c r="B201" s="33" t="str">
        <f>IFNA(A201 &amp; " - @" &amp; vlookup(A201,Players!B:C,2,0),"")</f>
        <v>Michael McLeod - @MikeM9G#3217</v>
      </c>
    </row>
    <row r="202">
      <c r="A202" s="13" t="str">
        <f>'TECH Parings Chart'!$T32</f>
        <v>Allen Zhang</v>
      </c>
      <c r="B202" s="33" t="str">
        <f>IFNA(A202 &amp; " - @" &amp; vlookup(A202,Players!B:C,2,0),"")</f>
        <v>Allen Zhang - @maynardferguson#6343</v>
      </c>
    </row>
    <row r="203">
      <c r="A203" s="13" t="str">
        <f>'TECH Parings Chart'!$T33</f>
        <v>Kayla Costa</v>
      </c>
      <c r="B203" s="33" t="str">
        <f>IFNA(A203 &amp; " - @" &amp; vlookup(A203,Players!B:C,2,0),"")</f>
        <v>Kayla Costa - @TheEarth#1745</v>
      </c>
    </row>
    <row r="204">
      <c r="A204" s="13" t="str">
        <f>'TECH Parings Chart'!$T34</f>
        <v/>
      </c>
      <c r="B204" s="33" t="str">
        <f>IFNA(A204 &amp; " - @" &amp; vlookup(A204,Players!B:C,2,0),"")</f>
        <v/>
      </c>
    </row>
    <row r="205">
      <c r="A205" s="7" t="s">
        <v>26</v>
      </c>
      <c r="B205" s="33" t="str">
        <f>"---"&amp;A204&amp;"---"</f>
        <v>------</v>
      </c>
    </row>
    <row r="206">
      <c r="A206" s="13"/>
      <c r="B206" s="33" t="str">
        <f>A205</f>
        <v>Table 6</v>
      </c>
    </row>
    <row r="207">
      <c r="A207" s="13" t="str">
        <f>'TECH Parings Chart'!$U30</f>
        <v>Dustin Fries</v>
      </c>
      <c r="B207" s="33" t="str">
        <f>IFNA(A207 &amp; " - @" &amp; vlookup(A207,Players!B:C,2,0),"")</f>
        <v>Dustin Fries - @qetc#0101</v>
      </c>
    </row>
    <row r="208">
      <c r="A208" s="13" t="str">
        <f>'TECH Parings Chart'!$U31</f>
        <v>Eric Medina</v>
      </c>
      <c r="B208" s="33" t="str">
        <f>IFNA(A208 &amp; " - @" &amp; vlookup(A208,Players!B:C,2,0),"")</f>
        <v>Eric Medina - @Exile#8921</v>
      </c>
    </row>
    <row r="209">
      <c r="A209" s="13" t="str">
        <f>'TECH Parings Chart'!$U32</f>
        <v>Kevin Ng</v>
      </c>
      <c r="B209" s="33" t="str">
        <f>IFNA(A209 &amp; " - @" &amp; vlookup(A209,Players!B:C,2,0),"")</f>
        <v>Kevin Ng - @sibowlr#1316</v>
      </c>
    </row>
    <row r="210">
      <c r="A210" s="13" t="str">
        <f>'TECH Parings Chart'!$U33</f>
        <v>Loïc Roberge</v>
      </c>
      <c r="B210" s="33" t="str">
        <f>IFNA(A210 &amp; " - @" &amp; vlookup(A210,Players!B:C,2,0),"")</f>
        <v>Loïc Roberge - @bonarc712#5597</v>
      </c>
    </row>
    <row r="211">
      <c r="A211" s="13" t="str">
        <f>'TECH Parings Chart'!$U34</f>
        <v/>
      </c>
      <c r="B211" s="33" t="str">
        <f>IFNA(A211 &amp; " - @" &amp; vlookup(A211,Players!B:C,2,0),"")</f>
        <v/>
      </c>
    </row>
    <row r="212">
      <c r="A212" s="7" t="s">
        <v>27</v>
      </c>
      <c r="B212" s="33" t="str">
        <f>"---"&amp;A211&amp;"---"</f>
        <v>------</v>
      </c>
    </row>
    <row r="213">
      <c r="A213" s="13"/>
      <c r="B213" s="33" t="str">
        <f>A212</f>
        <v>Table 7</v>
      </c>
    </row>
    <row r="214">
      <c r="A214" s="13" t="str">
        <f>'TECH Parings Chart'!$V30</f>
        <v>Estevan Vega</v>
      </c>
      <c r="B214" s="33" t="str">
        <f>IFNA(A214 &amp; " - @" &amp; vlookup(A214,Players!B:C,2,0),"")</f>
        <v>Estevan Vega - @puffguy#1764</v>
      </c>
    </row>
    <row r="215">
      <c r="A215" s="13" t="str">
        <f>'TECH Parings Chart'!$V31</f>
        <v>Steve Augustin</v>
      </c>
      <c r="B215" s="33" t="str">
        <f>IFNA(A215 &amp; " - @" &amp; vlookup(A215,Players!B:C,2,0),"")</f>
        <v>Steve Augustin - @zel84#4385</v>
      </c>
    </row>
    <row r="216">
      <c r="A216" s="13" t="str">
        <f>'TECH Parings Chart'!$V32</f>
        <v>Melissa Feng</v>
      </c>
      <c r="B216" s="33" t="str">
        <f>IFNA(A216 &amp; " - @" &amp; vlookup(A216,Players!B:C,2,0),"")</f>
        <v>Melissa Feng - @Umechan #7879</v>
      </c>
    </row>
    <row r="217">
      <c r="A217" s="13" t="str">
        <f>'TECH Parings Chart'!$V33</f>
        <v>Sylvie Brunelle</v>
      </c>
      <c r="B217" s="33" t="str">
        <f>IFNA(A217 &amp; " - @" &amp; vlookup(A217,Players!B:C,2,0),"")</f>
        <v>Sylvie Brunelle - @Sylveon#6740</v>
      </c>
    </row>
    <row r="218">
      <c r="A218" s="13" t="str">
        <f>'TECH Parings Chart'!$V34</f>
        <v/>
      </c>
      <c r="B218" s="33" t="str">
        <f>IFNA(A218 &amp; " - @" &amp; vlookup(A218,Players!B:C,2,0),"")</f>
        <v/>
      </c>
    </row>
    <row r="219">
      <c r="A219" s="7" t="s">
        <v>28</v>
      </c>
      <c r="B219" s="33" t="str">
        <f>"---"&amp;A218&amp;"---"</f>
        <v>------</v>
      </c>
    </row>
    <row r="220">
      <c r="A220" s="13"/>
      <c r="B220" s="33" t="str">
        <f>A219</f>
        <v>Table 8</v>
      </c>
    </row>
    <row r="221">
      <c r="A221" s="13" t="str">
        <f>'TECH Parings Chart'!$W30</f>
        <v>Caleb Fong</v>
      </c>
      <c r="B221" s="33" t="str">
        <f>IFNA(A221 &amp; " - @" &amp; vlookup(A221,Players!B:C,2,0),"")</f>
        <v>Caleb Fong - @Gamerfong#7391</v>
      </c>
    </row>
    <row r="222">
      <c r="A222" s="13" t="str">
        <f>'TECH Parings Chart'!$W31</f>
        <v>Joshua Carbonneau</v>
      </c>
      <c r="B222" s="33" t="str">
        <f>IFNA(A222 &amp; " - @" &amp; vlookup(A222,Players!B:C,2,0),"")</f>
        <v>Joshua Carbonneau - @Rivabanks#4512</v>
      </c>
    </row>
    <row r="223">
      <c r="A223" s="13" t="str">
        <f>'TECH Parings Chart'!$W32</f>
        <v>Pio Yoon</v>
      </c>
      <c r="B223" s="33" t="str">
        <f>IFNA(A223 &amp; " - @" &amp; vlookup(A223,Players!B:C,2,0),"")</f>
        <v>Pio Yoon - @Pio#7106</v>
      </c>
    </row>
    <row r="224">
      <c r="A224" s="13" t="str">
        <f>'TECH Parings Chart'!$W33</f>
        <v>Rowen Darrell</v>
      </c>
      <c r="B224" s="33" t="str">
        <f>IFNA(A224 &amp; " - @" &amp; vlookup(A224,Players!B:C,2,0),"")</f>
        <v>Rowen Darrell - @nanomochin#4971</v>
      </c>
    </row>
    <row r="225">
      <c r="A225" s="5" t="s">
        <v>4</v>
      </c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>
      <c r="A226" s="11" t="s">
        <v>7</v>
      </c>
      <c r="B226" s="33" t="str">
        <f>"---"&amp;A225&amp;"---"</f>
        <v>---Round 5---</v>
      </c>
    </row>
    <row r="227">
      <c r="A227" s="13"/>
      <c r="B227" s="33" t="str">
        <f>A226</f>
        <v>Table 1</v>
      </c>
    </row>
    <row r="228">
      <c r="A228" s="13" t="str">
        <f>'TECH Parings Chart'!$P39</f>
        <v>Claire Pozniak</v>
      </c>
      <c r="B228" s="33" t="str">
        <f>IFNA(A228 &amp; " - @" &amp; vlookup(A228,Players!B:C,2,0),"")</f>
        <v>Claire Pozniak - @thursday#6463</v>
      </c>
    </row>
    <row r="229">
      <c r="A229" s="13" t="str">
        <f>'TECH Parings Chart'!$P40</f>
        <v>Michael McLeod</v>
      </c>
      <c r="B229" s="33" t="str">
        <f>IFNA(A229 &amp; " - @" &amp; vlookup(A229,Players!B:C,2,0),"")</f>
        <v>Michael McLeod - @MikeM9G#3217</v>
      </c>
    </row>
    <row r="230">
      <c r="A230" s="13" t="str">
        <f>'TECH Parings Chart'!$P41</f>
        <v>Nikolas Twyford</v>
      </c>
      <c r="B230" s="33" t="str">
        <f>IFNA(A230 &amp; " - @" &amp; vlookup(A230,Players!B:C,2,0),"")</f>
        <v>Nikolas Twyford - @ZekeS#0246</v>
      </c>
    </row>
    <row r="231">
      <c r="A231" s="13" t="str">
        <f>'TECH Parings Chart'!$P42</f>
        <v>Lucas LaPointe </v>
      </c>
      <c r="B231" s="33" t="str">
        <f>IFNA(A231 &amp; " - @" &amp; vlookup(A231,Players!B:C,2,0),"")</f>
        <v>Lucas LaPointe  - @Navitas#6109</v>
      </c>
    </row>
    <row r="232">
      <c r="A232" s="13" t="str">
        <f>'TECH Parings Chart'!$P43</f>
        <v/>
      </c>
      <c r="B232" s="33" t="str">
        <f>IFNA(A232 &amp; " - @" &amp; vlookup(A232,Players!B:C,2,0),"")</f>
        <v/>
      </c>
    </row>
    <row r="233">
      <c r="A233" s="7" t="s">
        <v>17</v>
      </c>
      <c r="B233" s="33" t="str">
        <f>"---"&amp;A232&amp;"---"</f>
        <v>------</v>
      </c>
    </row>
    <row r="234">
      <c r="A234" s="13"/>
      <c r="B234" s="33" t="str">
        <f>A233</f>
        <v>Table 2</v>
      </c>
    </row>
    <row r="235">
      <c r="A235" s="13" t="str">
        <f>'TECH Parings Chart'!$Q39</f>
        <v>Rey Alexander</v>
      </c>
      <c r="B235" s="33" t="str">
        <f>IFNA(A235 &amp; " - @" &amp; vlookup(A235,Players!B:C,2,0),"")</f>
        <v>Rey Alexander - @*•.¸♡ chouki ♡¸.•*#0233</v>
      </c>
    </row>
    <row r="236">
      <c r="A236" s="13" t="str">
        <f>'TECH Parings Chart'!$Q40</f>
        <v>Jingyue Nancy Gao</v>
      </c>
      <c r="B236" s="33" t="str">
        <f>IFNA(A236 &amp; " - @" &amp; vlookup(A236,Players!B:C,2,0),"")</f>
        <v>Jingyue Nancy Gao - @Typing ...#5529</v>
      </c>
    </row>
    <row r="237">
      <c r="A237" s="13" t="str">
        <f>'TECH Parings Chart'!$Q41</f>
        <v>Kevin Ng</v>
      </c>
      <c r="B237" s="33" t="str">
        <f>IFNA(A237 &amp; " - @" &amp; vlookup(A237,Players!B:C,2,0),"")</f>
        <v>Kevin Ng - @sibowlr#1316</v>
      </c>
    </row>
    <row r="238">
      <c r="A238" s="13" t="str">
        <f>'TECH Parings Chart'!$Q42</f>
        <v>Loïc Roberge</v>
      </c>
      <c r="B238" s="33" t="str">
        <f>IFNA(A238 &amp; " - @" &amp; vlookup(A238,Players!B:C,2,0),"")</f>
        <v>Loïc Roberge - @bonarc712#5597</v>
      </c>
    </row>
    <row r="239">
      <c r="A239" s="13" t="str">
        <f>'TECH Parings Chart'!$Q43</f>
        <v/>
      </c>
      <c r="B239" s="33" t="str">
        <f>IFNA(A239 &amp; " - @" &amp; vlookup(A239,Players!B:C,2,0),"")</f>
        <v/>
      </c>
    </row>
    <row r="240">
      <c r="A240" s="7" t="s">
        <v>19</v>
      </c>
      <c r="B240" s="33" t="str">
        <f>"---"&amp;A239&amp;"---"</f>
        <v>------</v>
      </c>
    </row>
    <row r="241">
      <c r="A241" s="13"/>
      <c r="B241" s="33" t="str">
        <f>A240</f>
        <v>Table 3</v>
      </c>
    </row>
    <row r="242">
      <c r="A242" s="13" t="str">
        <f>'TECH Parings Chart'!$R39</f>
        <v>Dustin Fries</v>
      </c>
      <c r="B242" s="33" t="str">
        <f>IFNA(A242 &amp; " - @" &amp; vlookup(A242,Players!B:C,2,0),"")</f>
        <v>Dustin Fries - @qetc#0101</v>
      </c>
    </row>
    <row r="243">
      <c r="A243" s="13" t="str">
        <f>'TECH Parings Chart'!$R40</f>
        <v>Sylvie Brunelle</v>
      </c>
      <c r="B243" s="33" t="str">
        <f>IFNA(A243 &amp; " - @" &amp; vlookup(A243,Players!B:C,2,0),"")</f>
        <v>Sylvie Brunelle - @Sylveon#6740</v>
      </c>
    </row>
    <row r="244">
      <c r="A244" s="13" t="str">
        <f>'TECH Parings Chart'!$R41</f>
        <v>Rowen Darrell</v>
      </c>
      <c r="B244" s="33" t="str">
        <f>IFNA(A244 &amp; " - @" &amp; vlookup(A244,Players!B:C,2,0),"")</f>
        <v>Rowen Darrell - @nanomochin#4971</v>
      </c>
    </row>
    <row r="245">
      <c r="A245" s="13" t="str">
        <f>'TECH Parings Chart'!$R42</f>
        <v>TJ Condon</v>
      </c>
      <c r="B245" s="33" t="str">
        <f>IFNA(A245 &amp; " - @" &amp; vlookup(A245,Players!B:C,2,0),"")</f>
        <v>TJ Condon - @NBHS#8956 </v>
      </c>
    </row>
    <row r="246">
      <c r="A246" s="13" t="str">
        <f>'TECH Parings Chart'!$R43</f>
        <v/>
      </c>
      <c r="B246" s="33" t="str">
        <f>IFNA(A246 &amp; " - @" &amp; vlookup(A246,Players!B:C,2,0),"")</f>
        <v/>
      </c>
    </row>
    <row r="247">
      <c r="A247" s="7" t="s">
        <v>24</v>
      </c>
      <c r="B247" s="33" t="str">
        <f>"---"&amp;A246&amp;"---"</f>
        <v>------</v>
      </c>
    </row>
    <row r="248">
      <c r="A248" s="13"/>
      <c r="B248" s="33" t="str">
        <f>A247</f>
        <v>Table 4</v>
      </c>
    </row>
    <row r="249">
      <c r="A249" s="13" t="str">
        <f>'TECH Parings Chart'!$S39</f>
        <v>Estevan Vega</v>
      </c>
      <c r="B249" s="33" t="str">
        <f>IFNA(A249 &amp; " - @" &amp; vlookup(A249,Players!B:C,2,0),"")</f>
        <v>Estevan Vega - @puffguy#1764</v>
      </c>
    </row>
    <row r="250">
      <c r="A250" s="13" t="str">
        <f>'TECH Parings Chart'!$S40</f>
        <v>Max Suddendorf</v>
      </c>
      <c r="B250" s="33" t="str">
        <f>IFNA(A250 &amp; " - @" &amp; vlookup(A250,Players!B:C,2,0),"")</f>
        <v>Max Suddendorf - @LightPinkYoshi#6524</v>
      </c>
    </row>
    <row r="251">
      <c r="A251" s="13" t="str">
        <f>'TECH Parings Chart'!$S41</f>
        <v>Michael Thayres</v>
      </c>
      <c r="B251" s="33" t="str">
        <f>IFNA(A251 &amp; " - @" &amp; vlookup(A251,Players!B:C,2,0),"")</f>
        <v>Michael Thayres - @postmodern pajama wrestler#2261</v>
      </c>
    </row>
    <row r="252">
      <c r="A252" s="13" t="str">
        <f>'TECH Parings Chart'!$S42</f>
        <v>Kayla Costa</v>
      </c>
      <c r="B252" s="33" t="str">
        <f>IFNA(A252 &amp; " - @" &amp; vlookup(A252,Players!B:C,2,0),"")</f>
        <v>Kayla Costa - @TheEarth#1745</v>
      </c>
    </row>
    <row r="253">
      <c r="A253" s="13" t="str">
        <f>'TECH Parings Chart'!$S43</f>
        <v/>
      </c>
      <c r="B253" s="33" t="str">
        <f>IFNA(A253 &amp; " - @" &amp; vlookup(A253,Players!B:C,2,0),"")</f>
        <v/>
      </c>
    </row>
    <row r="254">
      <c r="A254" s="7" t="s">
        <v>25</v>
      </c>
      <c r="B254" s="33" t="str">
        <f>"---"&amp;A253&amp;"---"</f>
        <v>------</v>
      </c>
    </row>
    <row r="255">
      <c r="A255" s="13"/>
      <c r="B255" s="33" t="str">
        <f>A254</f>
        <v>Table 5</v>
      </c>
    </row>
    <row r="256">
      <c r="A256" s="13" t="str">
        <f>'TECH Parings Chart'!$T39</f>
        <v>Airi</v>
      </c>
      <c r="B256" s="33" t="str">
        <f>IFNA(A256 &amp; " - @" &amp; vlookup(A256,Players!B:C,2,0),"")</f>
        <v>Airi - @airi#5663</v>
      </c>
    </row>
    <row r="257">
      <c r="A257" s="13" t="str">
        <f>'TECH Parings Chart'!$T40</f>
        <v>Steve Augustin</v>
      </c>
      <c r="B257" s="33" t="str">
        <f>IFNA(A257 &amp; " - @" &amp; vlookup(A257,Players!B:C,2,0),"")</f>
        <v>Steve Augustin - @zel84#4385</v>
      </c>
    </row>
    <row r="258">
      <c r="A258" s="13" t="str">
        <f>'TECH Parings Chart'!$T41</f>
        <v>Joshua Carbonneau</v>
      </c>
      <c r="B258" s="33" t="str">
        <f>IFNA(A258 &amp; " - @" &amp; vlookup(A258,Players!B:C,2,0),"")</f>
        <v>Joshua Carbonneau - @Rivabanks#4512</v>
      </c>
    </row>
    <row r="259">
      <c r="A259" s="13" t="str">
        <f>'TECH Parings Chart'!$T42</f>
        <v>Melissa Feng</v>
      </c>
      <c r="B259" s="33" t="str">
        <f>IFNA(A259 &amp; " - @" &amp; vlookup(A259,Players!B:C,2,0),"")</f>
        <v>Melissa Feng - @Umechan #7879</v>
      </c>
    </row>
    <row r="260">
      <c r="A260" s="13" t="str">
        <f>'TECH Parings Chart'!$T43</f>
        <v/>
      </c>
      <c r="B260" s="33" t="str">
        <f>IFNA(A260 &amp; " - @" &amp; vlookup(A260,Players!B:C,2,0),"")</f>
        <v/>
      </c>
    </row>
    <row r="261">
      <c r="A261" s="7" t="s">
        <v>26</v>
      </c>
      <c r="B261" s="33" t="str">
        <f>"---"&amp;A260&amp;"---"</f>
        <v>------</v>
      </c>
    </row>
    <row r="262">
      <c r="A262" s="13"/>
      <c r="B262" s="33" t="str">
        <f>A261</f>
        <v>Table 6</v>
      </c>
    </row>
    <row r="263">
      <c r="A263" s="13" t="str">
        <f>'TECH Parings Chart'!$U39</f>
        <v>Nathan Giles</v>
      </c>
      <c r="B263" s="33" t="str">
        <f>IFNA(A263 &amp; " - @" &amp; vlookup(A263,Players!B:C,2,0),"")</f>
        <v>Nathan Giles - @WaveMaster#7561</v>
      </c>
    </row>
    <row r="264">
      <c r="A264" s="13" t="str">
        <f>'TECH Parings Chart'!$U40</f>
        <v>Eric Medina</v>
      </c>
      <c r="B264" s="33" t="str">
        <f>IFNA(A264 &amp; " - @" &amp; vlookup(A264,Players!B:C,2,0),"")</f>
        <v>Eric Medina - @Exile#8921</v>
      </c>
    </row>
    <row r="265">
      <c r="A265" s="13" t="str">
        <f>'TECH Parings Chart'!$U41</f>
        <v>Pio Yoon</v>
      </c>
      <c r="B265" s="33" t="str">
        <f>IFNA(A265 &amp; " - @" &amp; vlookup(A265,Players!B:C,2,0),"")</f>
        <v>Pio Yoon - @Pio#7106</v>
      </c>
    </row>
    <row r="266">
      <c r="A266" s="13" t="str">
        <f>'TECH Parings Chart'!$U42</f>
        <v>Allen Zhang</v>
      </c>
      <c r="B266" s="33" t="str">
        <f>IFNA(A266 &amp; " - @" &amp; vlookup(A266,Players!B:C,2,0),"")</f>
        <v>Allen Zhang - @maynardferguson#6343</v>
      </c>
    </row>
    <row r="267">
      <c r="A267" s="13" t="str">
        <f>'TECH Parings Chart'!$U43</f>
        <v/>
      </c>
      <c r="B267" s="33" t="str">
        <f>IFNA(A267 &amp; " - @" &amp; vlookup(A267,Players!B:C,2,0),"")</f>
        <v/>
      </c>
    </row>
    <row r="268">
      <c r="A268" s="7" t="s">
        <v>27</v>
      </c>
      <c r="B268" s="33" t="str">
        <f>"---"&amp;A267&amp;"---"</f>
        <v>------</v>
      </c>
    </row>
    <row r="269">
      <c r="A269" s="13"/>
      <c r="B269" s="33" t="str">
        <f>A268</f>
        <v>Table 7</v>
      </c>
    </row>
    <row r="270">
      <c r="A270" s="13" t="str">
        <f>'TECH Parings Chart'!$V39</f>
        <v>Caleb Fong</v>
      </c>
      <c r="B270" s="33" t="str">
        <f>IFNA(A270 &amp; " - @" &amp; vlookup(A270,Players!B:C,2,0),"")</f>
        <v>Caleb Fong - @Gamerfong#7391</v>
      </c>
    </row>
    <row r="271">
      <c r="A271" s="13" t="str">
        <f>'TECH Parings Chart'!$V40</f>
        <v>Tomisin Longe</v>
      </c>
      <c r="B271" s="33" t="str">
        <f>IFNA(A271 &amp; " - @" &amp; vlookup(A271,Players!B:C,2,0),"")</f>
        <v>Tomisin Longe - @MovieManiac777#8521</v>
      </c>
    </row>
    <row r="272">
      <c r="A272" s="13" t="str">
        <f>'TECH Parings Chart'!$V41</f>
        <v>Benjamin Zayac</v>
      </c>
      <c r="B272" s="33" t="str">
        <f>IFNA(A272 &amp; " - @" &amp; vlookup(A272,Players!B:C,2,0),"")</f>
        <v>Benjamin Zayac - @Urben911#2582</v>
      </c>
    </row>
    <row r="273">
      <c r="A273" s="13" t="str">
        <f>'TECH Parings Chart'!$V42</f>
        <v>Tucker Dowell</v>
      </c>
      <c r="B273" s="33" t="str">
        <f>IFNA(A273 &amp; " - @" &amp; vlookup(A273,Players!B:C,2,0),"")</f>
        <v>Tucker Dowell - @EscapingEnnui#8124</v>
      </c>
    </row>
    <row r="274">
      <c r="A274" s="13" t="str">
        <f>'TECH Parings Chart'!$V43</f>
        <v/>
      </c>
      <c r="B274" s="33" t="str">
        <f>IFNA(A274 &amp; " - @" &amp; vlookup(A274,Players!B:C,2,0),"")</f>
        <v/>
      </c>
    </row>
    <row r="275">
      <c r="A275" s="7" t="s">
        <v>28</v>
      </c>
      <c r="B275" s="33" t="str">
        <f>"---"&amp;A274&amp;"---"</f>
        <v>------</v>
      </c>
    </row>
    <row r="276">
      <c r="A276" s="13"/>
      <c r="B276" s="33" t="str">
        <f>A275</f>
        <v>Table 8</v>
      </c>
    </row>
    <row r="277">
      <c r="A277" s="13" t="str">
        <f>'TECH Parings Chart'!$W39</f>
        <v>Adam Korzun</v>
      </c>
      <c r="B277" s="33" t="str">
        <f>IFNA(A277 &amp; " - @" &amp; vlookup(A277,Players!B:C,2,0),"")</f>
        <v>Adam Korzun - @StrangeWeeb#1353</v>
      </c>
    </row>
    <row r="278">
      <c r="A278" s="13" t="str">
        <f>'TECH Parings Chart'!$W40</f>
        <v>Vinny (Hao) Tran</v>
      </c>
      <c r="B278" s="33" t="str">
        <f>IFNA(A278 &amp; " - @" &amp; vlookup(A278,Players!B:C,2,0),"")</f>
        <v>Vinny (Hao) Tran - @Yue#7882</v>
      </c>
    </row>
    <row r="279">
      <c r="A279" s="13" t="str">
        <f>'TECH Parings Chart'!$W41</f>
        <v>Sarah Allen</v>
      </c>
      <c r="B279" s="33" t="str">
        <f>IFNA(A279 &amp; " - @" &amp; vlookup(A279,Players!B:C,2,0),"")</f>
        <v>Sarah Allen - @whitewolfos#0291</v>
      </c>
    </row>
    <row r="280">
      <c r="A280" s="13" t="str">
        <f>'TECH Parings Chart'!$W42</f>
        <v>Colton Kinman</v>
      </c>
      <c r="B280" s="33" t="str">
        <f>IFNA(A280 &amp; " - @" &amp; vlookup(A280,Players!B:C,2,0),"")</f>
        <v>Colton Kinman - @colt45#9091</v>
      </c>
    </row>
    <row r="281">
      <c r="A281" s="42" t="s">
        <v>5</v>
      </c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>
      <c r="A282" s="11" t="s">
        <v>7</v>
      </c>
      <c r="B282" s="33" t="str">
        <f>"---"&amp;A281&amp;"---"</f>
        <v>---Round 6---</v>
      </c>
    </row>
    <row r="283">
      <c r="A283" s="13"/>
      <c r="B283" s="33" t="str">
        <f>A282</f>
        <v>Table 1</v>
      </c>
    </row>
    <row r="284">
      <c r="A284" s="13" t="str">
        <f>'TECH Parings Chart'!$P48</f>
        <v>Max Suddendorf</v>
      </c>
      <c r="B284" s="33" t="str">
        <f>IFNA(A284 &amp; " - @" &amp; vlookup(A284,Players!B:C,2,0),"")</f>
        <v>Max Suddendorf - @LightPinkYoshi#6524</v>
      </c>
    </row>
    <row r="285">
      <c r="A285" s="13" t="str">
        <f>'TECH Parings Chart'!$P49</f>
        <v>Allen Zhang</v>
      </c>
      <c r="B285" s="33" t="str">
        <f>IFNA(A285 &amp; " - @" &amp; vlookup(A285,Players!B:C,2,0),"")</f>
        <v>Allen Zhang - @maynardferguson#6343</v>
      </c>
    </row>
    <row r="286">
      <c r="A286" s="13" t="str">
        <f>'TECH Parings Chart'!$P50</f>
        <v>Kevin Ng</v>
      </c>
      <c r="B286" s="33" t="str">
        <f>IFNA(A286 &amp; " - @" &amp; vlookup(A286,Players!B:C,2,0),"")</f>
        <v>Kevin Ng - @sibowlr#1316</v>
      </c>
    </row>
    <row r="287">
      <c r="A287" s="13" t="str">
        <f>'TECH Parings Chart'!$P51</f>
        <v>TJ Condon</v>
      </c>
      <c r="B287" s="33" t="str">
        <f>IFNA(A287 &amp; " - @" &amp; vlookup(A287,Players!B:C,2,0),"")</f>
        <v>TJ Condon - @NBHS#8956 </v>
      </c>
    </row>
    <row r="288">
      <c r="A288" s="13" t="str">
        <f>'TECH Parings Chart'!$P52</f>
        <v/>
      </c>
      <c r="B288" s="33" t="str">
        <f>IFNA(A288 &amp; " - @" &amp; vlookup(A288,Players!B:C,2,0),"")</f>
        <v/>
      </c>
    </row>
    <row r="289">
      <c r="A289" s="7" t="s">
        <v>17</v>
      </c>
      <c r="B289" s="33" t="str">
        <f>"---"&amp;A288&amp;"---"</f>
        <v>------</v>
      </c>
    </row>
    <row r="290">
      <c r="A290" s="13"/>
      <c r="B290" s="33" t="str">
        <f>A289</f>
        <v>Table 2</v>
      </c>
    </row>
    <row r="291">
      <c r="A291" s="13" t="str">
        <f>'TECH Parings Chart'!$Q48</f>
        <v>Dustin Fries</v>
      </c>
      <c r="B291" s="33" t="str">
        <f>IFNA(A291 &amp; " - @" &amp; vlookup(A291,Players!B:C,2,0),"")</f>
        <v>Dustin Fries - @qetc#0101</v>
      </c>
    </row>
    <row r="292">
      <c r="A292" s="13" t="str">
        <f>'TECH Parings Chart'!$Q49</f>
        <v>Adam Korzun</v>
      </c>
      <c r="B292" s="33" t="str">
        <f>IFNA(A292 &amp; " - @" &amp; vlookup(A292,Players!B:C,2,0),"")</f>
        <v>Adam Korzun - @StrangeWeeb#1353</v>
      </c>
    </row>
    <row r="293">
      <c r="A293" s="13" t="str">
        <f>'TECH Parings Chart'!$Q50</f>
        <v>Joshua Carbonneau</v>
      </c>
      <c r="B293" s="33" t="str">
        <f>IFNA(A293 &amp; " - @" &amp; vlookup(A293,Players!B:C,2,0),"")</f>
        <v>Joshua Carbonneau - @Rivabanks#4512</v>
      </c>
    </row>
    <row r="294">
      <c r="A294" s="13" t="str">
        <f>'TECH Parings Chart'!$Q51</f>
        <v>Tucker Dowell</v>
      </c>
      <c r="B294" s="33" t="str">
        <f>IFNA(A294 &amp; " - @" &amp; vlookup(A294,Players!B:C,2,0),"")</f>
        <v>Tucker Dowell - @EscapingEnnui#8124</v>
      </c>
    </row>
    <row r="295">
      <c r="A295" s="13" t="str">
        <f>'TECH Parings Chart'!$Q52</f>
        <v/>
      </c>
      <c r="B295" s="33" t="str">
        <f>IFNA(A295 &amp; " - @" &amp; vlookup(A295,Players!B:C,2,0),"")</f>
        <v/>
      </c>
    </row>
    <row r="296">
      <c r="A296" s="7" t="s">
        <v>19</v>
      </c>
      <c r="B296" s="33" t="str">
        <f>"---"&amp;A295&amp;"---"</f>
        <v>------</v>
      </c>
    </row>
    <row r="297">
      <c r="A297" s="13"/>
      <c r="B297" s="33" t="str">
        <f>A296</f>
        <v>Table 3</v>
      </c>
    </row>
    <row r="298">
      <c r="A298" s="13" t="str">
        <f>'TECH Parings Chart'!$R48</f>
        <v>Eric Medina</v>
      </c>
      <c r="B298" s="33" t="str">
        <f>IFNA(A298 &amp; " - @" &amp; vlookup(A298,Players!B:C,2,0),"")</f>
        <v>Eric Medina - @Exile#8921</v>
      </c>
    </row>
    <row r="299">
      <c r="A299" s="13" t="str">
        <f>'TECH Parings Chart'!$R49</f>
        <v>Nikolas Twyford</v>
      </c>
      <c r="B299" s="33" t="str">
        <f>IFNA(A299 &amp; " - @" &amp; vlookup(A299,Players!B:C,2,0),"")</f>
        <v>Nikolas Twyford - @ZekeS#0246</v>
      </c>
    </row>
    <row r="300">
      <c r="A300" s="13" t="str">
        <f>'TECH Parings Chart'!$R50</f>
        <v>Kayla Costa</v>
      </c>
      <c r="B300" s="33" t="str">
        <f>IFNA(A300 &amp; " - @" &amp; vlookup(A300,Players!B:C,2,0),"")</f>
        <v>Kayla Costa - @TheEarth#1745</v>
      </c>
    </row>
    <row r="301">
      <c r="A301" s="13" t="str">
        <f>'TECH Parings Chart'!$R51</f>
        <v>Loïc Roberge</v>
      </c>
      <c r="B301" s="33" t="str">
        <f>IFNA(A301 &amp; " - @" &amp; vlookup(A301,Players!B:C,2,0),"")</f>
        <v>Loïc Roberge - @bonarc712#5597</v>
      </c>
    </row>
    <row r="302">
      <c r="A302" s="13" t="str">
        <f>'TECH Parings Chart'!$R52</f>
        <v/>
      </c>
      <c r="B302" s="33" t="str">
        <f>IFNA(A302 &amp; " - @" &amp; vlookup(A302,Players!B:C,2,0),"")</f>
        <v/>
      </c>
    </row>
    <row r="303">
      <c r="A303" s="7" t="s">
        <v>24</v>
      </c>
      <c r="B303" s="33" t="str">
        <f>"---"&amp;A302&amp;"---"</f>
        <v>------</v>
      </c>
    </row>
    <row r="304">
      <c r="A304" s="13"/>
      <c r="B304" s="33" t="str">
        <f>A303</f>
        <v>Table 4</v>
      </c>
    </row>
    <row r="305">
      <c r="A305" s="13" t="str">
        <f>'TECH Parings Chart'!$S48</f>
        <v>Nathan Giles</v>
      </c>
      <c r="B305" s="33" t="str">
        <f>IFNA(A305 &amp; " - @" &amp; vlookup(A305,Players!B:C,2,0),"")</f>
        <v>Nathan Giles - @WaveMaster#7561</v>
      </c>
    </row>
    <row r="306">
      <c r="A306" s="13" t="str">
        <f>'TECH Parings Chart'!$S49</f>
        <v>Steve Augustin</v>
      </c>
      <c r="B306" s="33" t="str">
        <f>IFNA(A306 &amp; " - @" &amp; vlookup(A306,Players!B:C,2,0),"")</f>
        <v>Steve Augustin - @zel84#4385</v>
      </c>
    </row>
    <row r="307">
      <c r="A307" s="13" t="str">
        <f>'TECH Parings Chart'!$S50</f>
        <v>Michael Thayres</v>
      </c>
      <c r="B307" s="33" t="str">
        <f>IFNA(A307 &amp; " - @" &amp; vlookup(A307,Players!B:C,2,0),"")</f>
        <v>Michael Thayres - @postmodern pajama wrestler#2261</v>
      </c>
    </row>
    <row r="308">
      <c r="A308" s="13" t="str">
        <f>'TECH Parings Chart'!$S51</f>
        <v>Rowen Darrell</v>
      </c>
      <c r="B308" s="33" t="str">
        <f>IFNA(A308 &amp; " - @" &amp; vlookup(A308,Players!B:C,2,0),"")</f>
        <v>Rowen Darrell - @nanomochin#4971</v>
      </c>
    </row>
    <row r="309">
      <c r="A309" s="13" t="str">
        <f>'TECH Parings Chart'!$S52</f>
        <v/>
      </c>
      <c r="B309" s="33" t="str">
        <f>IFNA(A309 &amp; " - @" &amp; vlookup(A309,Players!B:C,2,0),"")</f>
        <v/>
      </c>
    </row>
    <row r="310">
      <c r="A310" s="7" t="s">
        <v>25</v>
      </c>
      <c r="B310" s="33" t="str">
        <f>"---"&amp;A309&amp;"---"</f>
        <v>------</v>
      </c>
    </row>
    <row r="311">
      <c r="A311" s="13"/>
      <c r="B311" s="33" t="str">
        <f>A310</f>
        <v>Table 5</v>
      </c>
    </row>
    <row r="312">
      <c r="A312" s="13" t="str">
        <f>'TECH Parings Chart'!$T48</f>
        <v>Jingyue Nancy Gao</v>
      </c>
      <c r="B312" s="33" t="str">
        <f>IFNA(A312 &amp; " - @" &amp; vlookup(A312,Players!B:C,2,0),"")</f>
        <v>Jingyue Nancy Gao - @Typing ...#5529</v>
      </c>
    </row>
    <row r="313">
      <c r="A313" s="13" t="str">
        <f>'TECH Parings Chart'!$T49</f>
        <v>Claire Pozniak</v>
      </c>
      <c r="B313" s="33" t="str">
        <f>IFNA(A313 &amp; " - @" &amp; vlookup(A313,Players!B:C,2,0),"")</f>
        <v>Claire Pozniak - @thursday#6463</v>
      </c>
    </row>
    <row r="314">
      <c r="A314" s="13" t="str">
        <f>'TECH Parings Chart'!$T50</f>
        <v>Benjamin Zayac</v>
      </c>
      <c r="B314" s="33" t="str">
        <f>IFNA(A314 &amp; " - @" &amp; vlookup(A314,Players!B:C,2,0),"")</f>
        <v>Benjamin Zayac - @Urben911#2582</v>
      </c>
    </row>
    <row r="315">
      <c r="A315" s="13" t="str">
        <f>'TECH Parings Chart'!$T51</f>
        <v>Colton Kinman</v>
      </c>
      <c r="B315" s="33" t="str">
        <f>IFNA(A315 &amp; " - @" &amp; vlookup(A315,Players!B:C,2,0),"")</f>
        <v>Colton Kinman - @colt45#9091</v>
      </c>
    </row>
    <row r="316">
      <c r="A316" s="13" t="str">
        <f>'TECH Parings Chart'!$T52</f>
        <v/>
      </c>
      <c r="B316" s="33" t="str">
        <f>IFNA(A316 &amp; " - @" &amp; vlookup(A316,Players!B:C,2,0),"")</f>
        <v/>
      </c>
    </row>
    <row r="317">
      <c r="A317" s="7" t="s">
        <v>26</v>
      </c>
      <c r="B317" s="33" t="str">
        <f>"---"&amp;A316&amp;"---"</f>
        <v>------</v>
      </c>
    </row>
    <row r="318">
      <c r="A318" s="13"/>
      <c r="B318" s="33" t="str">
        <f>A317</f>
        <v>Table 6</v>
      </c>
    </row>
    <row r="319">
      <c r="A319" s="13" t="str">
        <f>'TECH Parings Chart'!$U48</f>
        <v>Estevan Vega</v>
      </c>
      <c r="B319" s="33" t="str">
        <f>IFNA(A319 &amp; " - @" &amp; vlookup(A319,Players!B:C,2,0),"")</f>
        <v>Estevan Vega - @puffguy#1764</v>
      </c>
    </row>
    <row r="320">
      <c r="A320" s="13" t="str">
        <f>'TECH Parings Chart'!$U49</f>
        <v>Caleb Fong</v>
      </c>
      <c r="B320" s="33" t="str">
        <f>IFNA(A320 &amp; " - @" &amp; vlookup(A320,Players!B:C,2,0),"")</f>
        <v>Caleb Fong - @Gamerfong#7391</v>
      </c>
    </row>
    <row r="321">
      <c r="A321" s="13" t="str">
        <f>'TECH Parings Chart'!$U50</f>
        <v>Rey Alexander</v>
      </c>
      <c r="B321" s="33" t="str">
        <f>IFNA(A321 &amp; " - @" &amp; vlookup(A321,Players!B:C,2,0),"")</f>
        <v>Rey Alexander - @*•.¸♡ chouki ♡¸.•*#0233</v>
      </c>
    </row>
    <row r="322">
      <c r="A322" s="13" t="str">
        <f>'TECH Parings Chart'!$U51</f>
        <v>Michael McLeod</v>
      </c>
      <c r="B322" s="33" t="str">
        <f>IFNA(A322 &amp; " - @" &amp; vlookup(A322,Players!B:C,2,0),"")</f>
        <v>Michael McLeod - @MikeM9G#3217</v>
      </c>
    </row>
    <row r="323">
      <c r="A323" s="13" t="str">
        <f>'TECH Parings Chart'!$U52</f>
        <v/>
      </c>
      <c r="B323" s="33" t="str">
        <f>IFNA(A323 &amp; " - @" &amp; vlookup(A323,Players!B:C,2,0),"")</f>
        <v/>
      </c>
    </row>
    <row r="324">
      <c r="A324" s="7" t="s">
        <v>27</v>
      </c>
      <c r="B324" s="33" t="str">
        <f>"---"&amp;A323&amp;"---"</f>
        <v>------</v>
      </c>
    </row>
    <row r="325">
      <c r="A325" s="13"/>
      <c r="B325" s="33" t="str">
        <f>A324</f>
        <v>Table 7</v>
      </c>
    </row>
    <row r="326">
      <c r="A326" s="13" t="str">
        <f>'TECH Parings Chart'!$V48</f>
        <v>Tomisin Longe</v>
      </c>
      <c r="B326" s="33" t="str">
        <f>IFNA(A326 &amp; " - @" &amp; vlookup(A326,Players!B:C,2,0),"")</f>
        <v>Tomisin Longe - @MovieManiac777#8521</v>
      </c>
    </row>
    <row r="327">
      <c r="A327" s="13" t="str">
        <f>'TECH Parings Chart'!$V49</f>
        <v>Airi</v>
      </c>
      <c r="B327" s="33" t="str">
        <f>IFNA(A327 &amp; " - @" &amp; vlookup(A327,Players!B:C,2,0),"")</f>
        <v>Airi - @airi#5663</v>
      </c>
    </row>
    <row r="328">
      <c r="A328" s="13" t="str">
        <f>'TECH Parings Chart'!$V50</f>
        <v>Vinny (Hao) Tran</v>
      </c>
      <c r="B328" s="33" t="str">
        <f>IFNA(A328 &amp; " - @" &amp; vlookup(A328,Players!B:C,2,0),"")</f>
        <v>Vinny (Hao) Tran - @Yue#7882</v>
      </c>
    </row>
    <row r="329">
      <c r="A329" s="13" t="str">
        <f>'TECH Parings Chart'!$V51</f>
        <v>Lucas LaPointe </v>
      </c>
      <c r="B329" s="33" t="str">
        <f>IFNA(A329 &amp; " - @" &amp; vlookup(A329,Players!B:C,2,0),"")</f>
        <v>Lucas LaPointe  - @Navitas#6109</v>
      </c>
    </row>
    <row r="330">
      <c r="A330" s="13" t="str">
        <f>'TECH Parings Chart'!$V52</f>
        <v/>
      </c>
      <c r="B330" s="33" t="str">
        <f>IFNA(A330 &amp; " - @" &amp; vlookup(A330,Players!B:C,2,0),"")</f>
        <v/>
      </c>
    </row>
    <row r="331">
      <c r="A331" s="7" t="s">
        <v>28</v>
      </c>
      <c r="B331" s="33" t="str">
        <f>"---"&amp;A330&amp;"---"</f>
        <v>------</v>
      </c>
    </row>
    <row r="332">
      <c r="A332" s="13"/>
      <c r="B332" s="33" t="str">
        <f>A331</f>
        <v>Table 8</v>
      </c>
    </row>
    <row r="333">
      <c r="A333" s="13" t="str">
        <f>'TECH Parings Chart'!$W48</f>
        <v>Pio Yoon</v>
      </c>
      <c r="B333" s="33" t="str">
        <f>IFNA(A333 &amp; " - @" &amp; vlookup(A333,Players!B:C,2,0),"")</f>
        <v>Pio Yoon - @Pio#7106</v>
      </c>
    </row>
    <row r="334">
      <c r="A334" s="13" t="str">
        <f>'TECH Parings Chart'!$W49</f>
        <v>Melissa Feng</v>
      </c>
      <c r="B334" s="33" t="str">
        <f>IFNA(A334 &amp; " - @" &amp; vlookup(A334,Players!B:C,2,0),"")</f>
        <v>Melissa Feng - @Umechan #7879</v>
      </c>
    </row>
    <row r="335">
      <c r="A335" s="13" t="str">
        <f>'TECH Parings Chart'!$W50</f>
        <v>Sylvie Brunelle</v>
      </c>
      <c r="B335" s="33" t="str">
        <f>IFNA(A335 &amp; " - @" &amp; vlookup(A335,Players!B:C,2,0),"")</f>
        <v>Sylvie Brunelle - @Sylveon#6740</v>
      </c>
    </row>
    <row r="336">
      <c r="A336" s="13" t="str">
        <f>'TECH Parings Chart'!$W51</f>
        <v>Sarah Allen</v>
      </c>
      <c r="B336" s="33" t="str">
        <f>IFNA(A336 &amp; " - @" &amp; vlookup(A336,Players!B:C,2,0),"")</f>
        <v>Sarah Allen - @whitewolfos#0291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00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4.88"/>
    <col customWidth="1" min="3" max="3" width="16.0"/>
    <col customWidth="1" min="4" max="8" width="7.63"/>
  </cols>
  <sheetData>
    <row r="1">
      <c r="A1" s="44" t="s">
        <v>29</v>
      </c>
      <c r="B1" s="29" t="s">
        <v>11</v>
      </c>
      <c r="C1" s="44" t="s">
        <v>30</v>
      </c>
      <c r="D1" s="44" t="s">
        <v>0</v>
      </c>
      <c r="E1" s="29" t="s">
        <v>1</v>
      </c>
      <c r="F1" s="29" t="s">
        <v>2</v>
      </c>
      <c r="G1" s="29" t="s">
        <v>3</v>
      </c>
      <c r="H1" s="29" t="s">
        <v>4</v>
      </c>
      <c r="I1" s="29" t="s">
        <v>5</v>
      </c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>
      <c r="A2" s="45">
        <v>1.0</v>
      </c>
      <c r="B2" s="33">
        <f t="shared" ref="B2:B33" si="1">SUM(D2:I2)</f>
        <v>-1.4</v>
      </c>
      <c r="C2" s="32" t="str">
        <f>Players!B2</f>
        <v>Dustin Fries</v>
      </c>
      <c r="D2" s="32">
        <f>sumif(ParingsScores!A:A,$C2,ParingsScores!E:E)</f>
        <v>30</v>
      </c>
      <c r="E2" s="32">
        <f>sumif(ParingsScores!F:F,$C2,ParingsScores!J:J)</f>
        <v>-35.9</v>
      </c>
      <c r="F2" s="32">
        <f>sumif(ParingsScores!K:K,$C2,ParingsScores!O:O)</f>
        <v>36.6</v>
      </c>
      <c r="G2" s="32">
        <f>sumif(ParingsScores!P:P,$C2,ParingsScores!T:T)</f>
        <v>-5.6</v>
      </c>
      <c r="H2" s="32">
        <f>sumif(ParingsScores!U:U,$C2,ParingsScores!Y:Y)</f>
        <v>-29.1</v>
      </c>
      <c r="I2" s="32">
        <f>sumif(ParingsScores!Z:Z,$C2,ParingsScores!AD:AD)</f>
        <v>2.6</v>
      </c>
    </row>
    <row r="3">
      <c r="A3" s="45">
        <v>2.0</v>
      </c>
      <c r="B3" s="33">
        <f t="shared" si="1"/>
        <v>-21.7</v>
      </c>
      <c r="C3" s="32" t="str">
        <f>Players!B3</f>
        <v>Estevan Vega</v>
      </c>
      <c r="D3" s="32">
        <f>sumif(ParingsScores!A:A,$C3,ParingsScores!E:E)</f>
        <v>6.2</v>
      </c>
      <c r="E3" s="32">
        <f>sumif(ParingsScores!F:F,$C3,ParingsScores!J:J)</f>
        <v>7.9</v>
      </c>
      <c r="F3" s="32">
        <f>sumif(ParingsScores!K:K,$C3,ParingsScores!O:O)</f>
        <v>-41.2</v>
      </c>
      <c r="G3" s="32">
        <f>sumif(ParingsScores!P:P,$C3,ParingsScores!T:T)</f>
        <v>-11.7</v>
      </c>
      <c r="H3" s="32">
        <f>sumif(ParingsScores!U:U,$C3,ParingsScores!Y:Y)</f>
        <v>2.3</v>
      </c>
      <c r="I3" s="32">
        <f>sumif(ParingsScores!Z:Z,$C3,ParingsScores!AD:AD)</f>
        <v>14.8</v>
      </c>
    </row>
    <row r="4">
      <c r="A4" s="45">
        <v>3.0</v>
      </c>
      <c r="B4" s="33">
        <f t="shared" si="1"/>
        <v>28.4</v>
      </c>
      <c r="C4" s="32" t="str">
        <f>Players!B4</f>
        <v>Caleb Fong</v>
      </c>
      <c r="D4" s="32">
        <f>sumif(ParingsScores!A:A,$C4,ParingsScores!E:E)</f>
        <v>23.7</v>
      </c>
      <c r="E4" s="32">
        <f>sumif(ParingsScores!F:F,$C4,ParingsScores!J:J)</f>
        <v>32.7</v>
      </c>
      <c r="F4" s="32">
        <f>sumif(ParingsScores!K:K,$C4,ParingsScores!O:O)</f>
        <v>22.9</v>
      </c>
      <c r="G4" s="32">
        <f>sumif(ParingsScores!P:P,$C4,ParingsScores!T:T)</f>
        <v>-6.3</v>
      </c>
      <c r="H4" s="32">
        <f>sumif(ParingsScores!U:U,$C4,ParingsScores!Y:Y)</f>
        <v>-13</v>
      </c>
      <c r="I4" s="32">
        <f>sumif(ParingsScores!Z:Z,$C4,ParingsScores!AD:AD)</f>
        <v>-31.6</v>
      </c>
    </row>
    <row r="5">
      <c r="A5" s="45">
        <v>4.0</v>
      </c>
      <c r="B5" s="33">
        <f t="shared" si="1"/>
        <v>-89.1</v>
      </c>
      <c r="C5" s="32" t="str">
        <f>Players!B5</f>
        <v>Tomisin Longe</v>
      </c>
      <c r="D5" s="32">
        <f>sumif(ParingsScores!A:A,$C5,ParingsScores!E:E)</f>
        <v>-55.3</v>
      </c>
      <c r="E5" s="32">
        <f>sumif(ParingsScores!F:F,$C5,ParingsScores!J:J)</f>
        <v>-14.8</v>
      </c>
      <c r="F5" s="32">
        <f>sumif(ParingsScores!K:K,$C5,ParingsScores!O:O)</f>
        <v>-34.8</v>
      </c>
      <c r="G5" s="32">
        <f>sumif(ParingsScores!P:P,$C5,ParingsScores!T:T)</f>
        <v>38.1</v>
      </c>
      <c r="H5" s="32">
        <f>sumif(ParingsScores!U:U,$C5,ParingsScores!Y:Y)</f>
        <v>4.1</v>
      </c>
      <c r="I5" s="32">
        <f>sumif(ParingsScores!Z:Z,$C5,ParingsScores!AD:AD)</f>
        <v>-26.4</v>
      </c>
    </row>
    <row r="6">
      <c r="A6" s="45">
        <v>5.0</v>
      </c>
      <c r="B6" s="33">
        <f t="shared" si="1"/>
        <v>20.1</v>
      </c>
      <c r="C6" s="32" t="str">
        <f>Players!B6</f>
        <v>Airi</v>
      </c>
      <c r="D6" s="32">
        <f>sumif(ParingsScores!A:A,$C6,ParingsScores!E:E)</f>
        <v>12.9</v>
      </c>
      <c r="E6" s="32">
        <f>sumif(ParingsScores!F:F,$C6,ParingsScores!J:J)</f>
        <v>19.9</v>
      </c>
      <c r="F6" s="32">
        <f>sumif(ParingsScores!K:K,$C6,ParingsScores!O:O)</f>
        <v>-2.6</v>
      </c>
      <c r="G6" s="32">
        <f>sumif(ParingsScores!P:P,$C6,ParingsScores!T:T)</f>
        <v>-39.4</v>
      </c>
      <c r="H6" s="32">
        <f>sumif(ParingsScores!U:U,$C6,ParingsScores!Y:Y)</f>
        <v>3.6</v>
      </c>
      <c r="I6" s="32">
        <f>sumif(ParingsScores!Z:Z,$C6,ParingsScores!AD:AD)</f>
        <v>25.7</v>
      </c>
    </row>
    <row r="7">
      <c r="A7" s="45">
        <v>6.0</v>
      </c>
      <c r="B7" s="33">
        <f t="shared" si="1"/>
        <v>-34.5</v>
      </c>
      <c r="C7" s="32" t="str">
        <f>Players!B7</f>
        <v>Nathan Giles</v>
      </c>
      <c r="D7" s="32">
        <f>sumif(ParingsScores!A:A,$C7,ParingsScores!E:E)</f>
        <v>-18.1</v>
      </c>
      <c r="E7" s="32">
        <f>sumif(ParingsScores!F:F,$C7,ParingsScores!J:J)</f>
        <v>-2.8</v>
      </c>
      <c r="F7" s="32">
        <f>sumif(ParingsScores!K:K,$C7,ParingsScores!O:O)</f>
        <v>3.4</v>
      </c>
      <c r="G7" s="32">
        <f>sumif(ParingsScores!P:P,$C7,ParingsScores!T:T)</f>
        <v>11.3</v>
      </c>
      <c r="H7" s="32">
        <f>sumif(ParingsScores!U:U,$C7,ParingsScores!Y:Y)</f>
        <v>8.7</v>
      </c>
      <c r="I7" s="32">
        <f>sumif(ParingsScores!Z:Z,$C7,ParingsScores!AD:AD)</f>
        <v>-37</v>
      </c>
    </row>
    <row r="8">
      <c r="A8" s="45">
        <v>7.0</v>
      </c>
      <c r="B8" s="33">
        <f t="shared" si="1"/>
        <v>-38.9</v>
      </c>
      <c r="C8" s="32" t="str">
        <f>Players!B8</f>
        <v>Rey Alexander</v>
      </c>
      <c r="D8" s="32">
        <f>sumif(ParingsScores!A:A,$C8,ParingsScores!E:E)</f>
        <v>10</v>
      </c>
      <c r="E8" s="32">
        <f>sumif(ParingsScores!F:F,$C8,ParingsScores!J:J)</f>
        <v>29</v>
      </c>
      <c r="F8" s="32">
        <f>sumif(ParingsScores!K:K,$C8,ParingsScores!O:O)</f>
        <v>-63.3</v>
      </c>
      <c r="G8" s="32">
        <f>sumif(ParingsScores!P:P,$C8,ParingsScores!T:T)</f>
        <v>18.3</v>
      </c>
      <c r="H8" s="32">
        <f>sumif(ParingsScores!U:U,$C8,ParingsScores!Y:Y)</f>
        <v>-23.2</v>
      </c>
      <c r="I8" s="32">
        <f>sumif(ParingsScores!Z:Z,$C8,ParingsScores!AD:AD)</f>
        <v>-9.7</v>
      </c>
    </row>
    <row r="9">
      <c r="A9" s="45">
        <v>8.0</v>
      </c>
      <c r="B9" s="33">
        <f t="shared" si="1"/>
        <v>-110.8</v>
      </c>
      <c r="C9" s="32" t="str">
        <f>Players!B9</f>
        <v>Adam Korzun</v>
      </c>
      <c r="D9" s="32">
        <f>sumif(ParingsScores!A:A,$C9,ParingsScores!E:E)</f>
        <v>-20</v>
      </c>
      <c r="E9" s="32">
        <f>sumif(ParingsScores!F:F,$C9,ParingsScores!J:J)</f>
        <v>-27.6</v>
      </c>
      <c r="F9" s="32">
        <f>sumif(ParingsScores!K:K,$C9,ParingsScores!O:O)</f>
        <v>-37.7</v>
      </c>
      <c r="G9" s="32">
        <f>sumif(ParingsScores!P:P,$C9,ParingsScores!T:T)</f>
        <v>32.1</v>
      </c>
      <c r="H9" s="32">
        <f>sumif(ParingsScores!U:U,$C9,ParingsScores!Y:Y)</f>
        <v>-33.4</v>
      </c>
      <c r="I9" s="32">
        <f>sumif(ParingsScores!Z:Z,$C9,ParingsScores!AD:AD)</f>
        <v>-24.2</v>
      </c>
    </row>
    <row r="10">
      <c r="A10" s="46">
        <v>9.0</v>
      </c>
      <c r="B10" s="33">
        <f t="shared" si="1"/>
        <v>-121.1</v>
      </c>
      <c r="C10" s="35" t="str">
        <f>Players!B10</f>
        <v>Eric Medina</v>
      </c>
      <c r="D10" s="32">
        <f>sumif(ParingsScores!A:A,$C10,ParingsScores!E:E)</f>
        <v>-45.3</v>
      </c>
      <c r="E10" s="32">
        <f>sumif(ParingsScores!F:F,$C10,ParingsScores!J:J)</f>
        <v>-28.4</v>
      </c>
      <c r="F10" s="32">
        <f>sumif(ParingsScores!K:K,$C10,ParingsScores!O:O)</f>
        <v>-39.8</v>
      </c>
      <c r="G10" s="32">
        <f>sumif(ParingsScores!P:P,$C10,ParingsScores!T:T)</f>
        <v>-22.1</v>
      </c>
      <c r="H10" s="32">
        <f>sumif(ParingsScores!U:U,$C10,ParingsScores!Y:Y)</f>
        <v>36.7</v>
      </c>
      <c r="I10" s="32">
        <f>sumif(ParingsScores!Z:Z,$C10,ParingsScores!AD:AD)</f>
        <v>-22.2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</row>
    <row r="11">
      <c r="A11" s="45">
        <v>10.0</v>
      </c>
      <c r="B11" s="33">
        <f t="shared" si="1"/>
        <v>11.7</v>
      </c>
      <c r="C11" s="32" t="str">
        <f>Players!B11</f>
        <v>Max Suddendorf</v>
      </c>
      <c r="D11" s="32">
        <f>sumif(ParingsScores!A:A,$C11,ParingsScores!E:E)</f>
        <v>-38.4</v>
      </c>
      <c r="E11" s="32">
        <f>sumif(ParingsScores!F:F,$C11,ParingsScores!J:J)</f>
        <v>38.2</v>
      </c>
      <c r="F11" s="32">
        <f>sumif(ParingsScores!K:K,$C11,ParingsScores!O:O)</f>
        <v>-21.5</v>
      </c>
      <c r="G11" s="32">
        <f>sumif(ParingsScores!P:P,$C11,ParingsScores!T:T)</f>
        <v>29.4</v>
      </c>
      <c r="H11" s="32">
        <f>sumif(ParingsScores!U:U,$C11,ParingsScores!Y:Y)</f>
        <v>-12.8</v>
      </c>
      <c r="I11" s="32">
        <f>sumif(ParingsScores!Z:Z,$C11,ParingsScores!AD:AD)</f>
        <v>16.8</v>
      </c>
    </row>
    <row r="12">
      <c r="A12" s="45">
        <v>11.0</v>
      </c>
      <c r="B12" s="33">
        <f t="shared" si="1"/>
        <v>16.1</v>
      </c>
      <c r="C12" s="32" t="str">
        <f>Players!B13</f>
        <v>Jingyue Nancy Gao</v>
      </c>
      <c r="D12" s="32">
        <f>sumif(ParingsScores!A:A,$C12,ParingsScores!E:E)</f>
        <v>30.7</v>
      </c>
      <c r="E12" s="32">
        <f>sumif(ParingsScores!F:F,$C12,ParingsScores!J:J)</f>
        <v>-8.6</v>
      </c>
      <c r="F12" s="32">
        <f>sumif(ParingsScores!K:K,$C12,ParingsScores!O:O)</f>
        <v>7.8</v>
      </c>
      <c r="G12" s="32">
        <f>sumif(ParingsScores!P:P,$C12,ParingsScores!T:T)</f>
        <v>-18.3</v>
      </c>
      <c r="H12" s="32">
        <f>sumif(ParingsScores!U:U,$C12,ParingsScores!Y:Y)</f>
        <v>-8.4</v>
      </c>
      <c r="I12" s="32">
        <f>sumif(ParingsScores!Z:Z,$C12,ParingsScores!AD:AD)</f>
        <v>12.9</v>
      </c>
    </row>
    <row r="13">
      <c r="A13" s="45">
        <v>12.0</v>
      </c>
      <c r="B13" s="33">
        <f t="shared" si="1"/>
        <v>54</v>
      </c>
      <c r="C13" s="32" t="str">
        <f>Players!B14</f>
        <v>Claire Pozniak</v>
      </c>
      <c r="D13" s="32">
        <f>sumif(ParingsScores!A:A,$C13,ParingsScores!E:E)</f>
        <v>20.4</v>
      </c>
      <c r="E13" s="32">
        <f>sumif(ParingsScores!F:F,$C13,ParingsScores!J:J)</f>
        <v>-6.6</v>
      </c>
      <c r="F13" s="32">
        <f>sumif(ParingsScores!K:K,$C13,ParingsScores!O:O)</f>
        <v>-0.7</v>
      </c>
      <c r="G13" s="32">
        <f>sumif(ParingsScores!P:P,$C13,ParingsScores!T:T)</f>
        <v>10.3</v>
      </c>
      <c r="H13" s="32">
        <f>sumif(ParingsScores!U:U,$C13,ParingsScores!Y:Y)</f>
        <v>6.6</v>
      </c>
      <c r="I13" s="32">
        <f>sumif(ParingsScores!Z:Z,$C13,ParingsScores!AD:AD)</f>
        <v>24</v>
      </c>
    </row>
    <row r="14">
      <c r="A14" s="45">
        <v>13.0</v>
      </c>
      <c r="B14" s="33">
        <f t="shared" si="1"/>
        <v>103.4</v>
      </c>
      <c r="C14" s="32" t="str">
        <f>Players!B15</f>
        <v>Michael McLeod</v>
      </c>
      <c r="D14" s="32">
        <f>sumif(ParingsScores!A:A,$C14,ParingsScores!E:E)</f>
        <v>17.6</v>
      </c>
      <c r="E14" s="32">
        <f>sumif(ParingsScores!F:F,$C14,ParingsScores!J:J)</f>
        <v>4.2</v>
      </c>
      <c r="F14" s="32">
        <f>sumif(ParingsScores!K:K,$C14,ParingsScores!O:O)</f>
        <v>10</v>
      </c>
      <c r="G14" s="32">
        <f>sumif(ParingsScores!P:P,$C14,ParingsScores!T:T)</f>
        <v>38.5</v>
      </c>
      <c r="H14" s="32">
        <f>sumif(ParingsScores!U:U,$C14,ParingsScores!Y:Y)</f>
        <v>6.6</v>
      </c>
      <c r="I14" s="32">
        <f>sumif(ParingsScores!Z:Z,$C14,ParingsScores!AD:AD)</f>
        <v>26.5</v>
      </c>
    </row>
    <row r="15">
      <c r="A15" s="45">
        <v>14.0</v>
      </c>
      <c r="B15" s="33">
        <f t="shared" si="1"/>
        <v>-92.6</v>
      </c>
      <c r="C15" s="32" t="str">
        <f>Players!B16</f>
        <v>Joshua Carbonneau</v>
      </c>
      <c r="D15" s="32">
        <f>sumif(ParingsScores!A:A,$C15,ParingsScores!E:E)</f>
        <v>-29.6</v>
      </c>
      <c r="E15" s="32">
        <f>sumif(ParingsScores!F:F,$C15,ParingsScores!J:J)</f>
        <v>-28.1</v>
      </c>
      <c r="F15" s="32">
        <f>sumif(ParingsScores!K:K,$C15,ParingsScores!O:O)</f>
        <v>-30.2</v>
      </c>
      <c r="G15" s="32">
        <f>sumif(ParingsScores!P:P,$C15,ParingsScores!T:T)</f>
        <v>-25.1</v>
      </c>
      <c r="H15" s="32">
        <f>sumif(ParingsScores!U:U,$C15,ParingsScores!Y:Y)</f>
        <v>-12.3</v>
      </c>
      <c r="I15" s="32">
        <f>sumif(ParingsScores!Z:Z,$C15,ParingsScores!AD:AD)</f>
        <v>32.7</v>
      </c>
    </row>
    <row r="16">
      <c r="A16" s="45">
        <v>15.0</v>
      </c>
      <c r="B16" s="33">
        <f t="shared" si="1"/>
        <v>-25.7</v>
      </c>
      <c r="C16" s="32" t="str">
        <f>Players!B17</f>
        <v>Vinny (Hao) Tran</v>
      </c>
      <c r="D16" s="32">
        <f>sumif(ParingsScores!A:A,$C16,ParingsScores!E:E)</f>
        <v>12.8</v>
      </c>
      <c r="E16" s="32">
        <f>sumif(ParingsScores!F:F,$C16,ParingsScores!J:J)</f>
        <v>-34.2</v>
      </c>
      <c r="F16" s="32">
        <f>sumif(ParingsScores!K:K,$C16,ParingsScores!O:O)</f>
        <v>-7.5</v>
      </c>
      <c r="G16" s="32">
        <f>sumif(ParingsScores!P:P,$C16,ParingsScores!T:T)</f>
        <v>5.8</v>
      </c>
      <c r="H16" s="32">
        <f>sumif(ParingsScores!U:U,$C16,ParingsScores!Y:Y)</f>
        <v>11</v>
      </c>
      <c r="I16" s="32">
        <f>sumif(ParingsScores!Z:Z,$C16,ParingsScores!AD:AD)</f>
        <v>-13.6</v>
      </c>
    </row>
    <row r="17">
      <c r="A17" s="45">
        <v>16.0</v>
      </c>
      <c r="B17" s="33">
        <f t="shared" si="1"/>
        <v>51.9</v>
      </c>
      <c r="C17" s="32" t="str">
        <f>Players!B18</f>
        <v>Pio Yoon</v>
      </c>
      <c r="D17" s="32">
        <f>sumif(ParingsScores!A:A,$C17,ParingsScores!E:E)</f>
        <v>24.5</v>
      </c>
      <c r="E17" s="32">
        <f>sumif(ParingsScores!F:F,$C17,ParingsScores!J:J)</f>
        <v>6.6</v>
      </c>
      <c r="F17" s="32">
        <f>sumif(ParingsScores!K:K,$C17,ParingsScores!O:O)</f>
        <v>13.8</v>
      </c>
      <c r="G17" s="32">
        <f>sumif(ParingsScores!P:P,$C17,ParingsScores!T:T)</f>
        <v>4.9</v>
      </c>
      <c r="H17" s="32">
        <f>sumif(ParingsScores!U:U,$C17,ParingsScores!Y:Y)</f>
        <v>-7.1</v>
      </c>
      <c r="I17" s="32">
        <f>sumif(ParingsScores!Z:Z,$C17,ParingsScores!AD:AD)</f>
        <v>9.2</v>
      </c>
    </row>
    <row r="18">
      <c r="A18" s="45">
        <v>17.0</v>
      </c>
      <c r="B18" s="33">
        <f t="shared" si="1"/>
        <v>-72.7</v>
      </c>
      <c r="C18" s="32" t="str">
        <f>Players!B20</f>
        <v>Allen Zhang</v>
      </c>
      <c r="D18" s="32">
        <f>sumif(ParingsScores!A:A,$C18,ParingsScores!E:E)</f>
        <v>-12.6</v>
      </c>
      <c r="E18" s="32">
        <f>sumif(ParingsScores!F:F,$C18,ParingsScores!J:J)</f>
        <v>29.2</v>
      </c>
      <c r="F18" s="32">
        <f>sumif(ParingsScores!K:K,$C18,ParingsScores!O:O)</f>
        <v>-30.3</v>
      </c>
      <c r="G18" s="32">
        <f>sumif(ParingsScores!P:P,$C18,ParingsScores!T:T)</f>
        <v>10.4</v>
      </c>
      <c r="H18" s="32">
        <f>sumif(ParingsScores!U:U,$C18,ParingsScores!Y:Y)</f>
        <v>-38.3</v>
      </c>
      <c r="I18" s="32">
        <f>sumif(ParingsScores!Z:Z,$C18,ParingsScores!AD:AD)</f>
        <v>-31.1</v>
      </c>
    </row>
    <row r="19">
      <c r="A19" s="45">
        <v>18.0</v>
      </c>
      <c r="B19" s="33">
        <f t="shared" si="1"/>
        <v>-8.5</v>
      </c>
      <c r="C19" s="32" t="str">
        <f>Players!B21</f>
        <v>Melissa Feng</v>
      </c>
      <c r="D19" s="32">
        <f>sumif(ParingsScores!A:A,$C19,ParingsScores!E:E)</f>
        <v>29.4</v>
      </c>
      <c r="E19" s="32">
        <f>sumif(ParingsScores!F:F,$C19,ParingsScores!J:J)</f>
        <v>11.8</v>
      </c>
      <c r="F19" s="32">
        <f>sumif(ParingsScores!K:K,$C19,ParingsScores!O:O)</f>
        <v>-14.3</v>
      </c>
      <c r="G19" s="32">
        <f>sumif(ParingsScores!P:P,$C19,ParingsScores!T:T)</f>
        <v>-35.4</v>
      </c>
      <c r="H19" s="32">
        <f>sumif(ParingsScores!U:U,$C19,ParingsScores!Y:Y)</f>
        <v>21</v>
      </c>
      <c r="I19" s="32">
        <f>sumif(ParingsScores!Z:Z,$C19,ParingsScores!AD:AD)</f>
        <v>-21</v>
      </c>
    </row>
    <row r="20">
      <c r="A20" s="45">
        <v>19.0</v>
      </c>
      <c r="B20" s="33">
        <f t="shared" si="1"/>
        <v>115.7</v>
      </c>
      <c r="C20" s="32" t="str">
        <f>Players!B22</f>
        <v>Kevin Ng</v>
      </c>
      <c r="D20" s="32">
        <f>sumif(ParingsScores!A:A,$C20,ParingsScores!E:E)</f>
        <v>38.9</v>
      </c>
      <c r="E20" s="32">
        <f>sumif(ParingsScores!F:F,$C20,ParingsScores!J:J)</f>
        <v>25.7</v>
      </c>
      <c r="F20" s="32">
        <f>sumif(ParingsScores!K:K,$C20,ParingsScores!O:O)</f>
        <v>30.3</v>
      </c>
      <c r="G20" s="32">
        <f>sumif(ParingsScores!P:P,$C20,ParingsScores!T:T)</f>
        <v>5.2</v>
      </c>
      <c r="H20" s="32">
        <f>sumif(ParingsScores!U:U,$C20,ParingsScores!Y:Y)</f>
        <v>29.6</v>
      </c>
      <c r="I20" s="32">
        <f>sumif(ParingsScores!Z:Z,$C20,ParingsScores!AD:AD)</f>
        <v>-14</v>
      </c>
    </row>
    <row r="21">
      <c r="A21" s="45">
        <v>20.0</v>
      </c>
      <c r="B21" s="33">
        <f t="shared" si="1"/>
        <v>83.9</v>
      </c>
      <c r="C21" s="32" t="str">
        <f>Players!B24</f>
        <v>Lucas LaPointe </v>
      </c>
      <c r="D21" s="32">
        <f>sumif(ParingsScores!A:A,$C21,ParingsScores!E:E)</f>
        <v>-26.1</v>
      </c>
      <c r="E21" s="32">
        <f>sumif(ParingsScores!F:F,$C21,ParingsScores!J:J)</f>
        <v>7.8</v>
      </c>
      <c r="F21" s="32">
        <f>sumif(ParingsScores!K:K,$C21,ParingsScores!O:O)</f>
        <v>85.7</v>
      </c>
      <c r="G21" s="32">
        <f>sumif(ParingsScores!P:P,$C21,ParingsScores!T:T)</f>
        <v>-28.5</v>
      </c>
      <c r="H21" s="32">
        <f>sumif(ParingsScores!U:U,$C21,ParingsScores!Y:Y)</f>
        <v>30.7</v>
      </c>
      <c r="I21" s="32">
        <f>sumif(ParingsScores!Z:Z,$C21,ParingsScores!AD:AD)</f>
        <v>14.3</v>
      </c>
    </row>
    <row r="22">
      <c r="A22" s="45">
        <v>21.0</v>
      </c>
      <c r="B22" s="33">
        <f t="shared" si="1"/>
        <v>57.3</v>
      </c>
      <c r="C22" s="32" t="str">
        <f>Players!B25</f>
        <v>Benjamin Zayac</v>
      </c>
      <c r="D22" s="32">
        <f>sumif(ParingsScores!A:A,$C22,ParingsScores!E:E)</f>
        <v>8</v>
      </c>
      <c r="E22" s="32">
        <f>sumif(ParingsScores!F:F,$C22,ParingsScores!J:J)</f>
        <v>-9.4</v>
      </c>
      <c r="F22" s="32">
        <f>sumif(ParingsScores!K:K,$C22,ParingsScores!O:O)</f>
        <v>35.1</v>
      </c>
      <c r="G22" s="32">
        <f>sumif(ParingsScores!P:P,$C22,ParingsScores!T:T)</f>
        <v>-8.5</v>
      </c>
      <c r="H22" s="32">
        <f>sumif(ParingsScores!U:U,$C22,ParingsScores!Y:Y)</f>
        <v>33.6</v>
      </c>
      <c r="I22" s="32">
        <f>sumif(ParingsScores!Z:Z,$C22,ParingsScores!AD:AD)</f>
        <v>-1.5</v>
      </c>
    </row>
    <row r="23">
      <c r="A23" s="45">
        <v>22.0</v>
      </c>
      <c r="B23" s="33">
        <f t="shared" si="1"/>
        <v>57.7</v>
      </c>
      <c r="C23" s="32" t="str">
        <f>Players!B26</f>
        <v>Sarah Allen</v>
      </c>
      <c r="D23" s="32">
        <f>sumif(ParingsScores!A:A,$C23,ParingsScores!E:E)</f>
        <v>-6.2</v>
      </c>
      <c r="E23" s="32">
        <f>sumif(ParingsScores!F:F,$C23,ParingsScores!J:J)</f>
        <v>27.4</v>
      </c>
      <c r="F23" s="32">
        <f>sumif(ParingsScores!K:K,$C23,ParingsScores!O:O)</f>
        <v>-8.3</v>
      </c>
      <c r="G23" s="32">
        <f>sumif(ParingsScores!P:P,$C23,ParingsScores!T:T)</f>
        <v>-6.6</v>
      </c>
      <c r="H23" s="32">
        <f>sumif(ParingsScores!U:U,$C23,ParingsScores!Y:Y)</f>
        <v>31.3</v>
      </c>
      <c r="I23" s="32">
        <f>sumif(ParingsScores!Z:Z,$C23,ParingsScores!AD:AD)</f>
        <v>20.1</v>
      </c>
    </row>
    <row r="24">
      <c r="A24" s="45">
        <v>23.0</v>
      </c>
      <c r="B24" s="33">
        <f t="shared" si="1"/>
        <v>-93.2</v>
      </c>
      <c r="C24" s="32" t="str">
        <f>Players!B27</f>
        <v>Michael Thayres</v>
      </c>
      <c r="D24" s="32">
        <f>sumif(ParingsScores!A:A,$C24,ParingsScores!E:E)</f>
        <v>-44</v>
      </c>
      <c r="E24" s="32">
        <f>sumif(ParingsScores!F:F,$C24,ParingsScores!J:J)</f>
        <v>-17.1</v>
      </c>
      <c r="F24" s="32">
        <f>sumif(ParingsScores!K:K,$C24,ParingsScores!O:O)</f>
        <v>-26</v>
      </c>
      <c r="G24" s="32">
        <f>sumif(ParingsScores!P:P,$C24,ParingsScores!T:T)</f>
        <v>-9.4</v>
      </c>
      <c r="H24" s="32">
        <f>sumif(ParingsScores!U:U,$C24,ParingsScores!Y:Y)</f>
        <v>-28.1</v>
      </c>
      <c r="I24" s="32">
        <f>sumif(ParingsScores!Z:Z,$C24,ParingsScores!AD:AD)</f>
        <v>31.4</v>
      </c>
    </row>
    <row r="25">
      <c r="A25" s="45">
        <v>24.0</v>
      </c>
      <c r="B25" s="33">
        <f t="shared" si="1"/>
        <v>-90.1</v>
      </c>
      <c r="C25" s="32" t="str">
        <f>Players!B28</f>
        <v>Colton Kinman</v>
      </c>
      <c r="D25" s="32">
        <f>sumif(ParingsScores!A:A,$C25,ParingsScores!E:E)</f>
        <v>-4</v>
      </c>
      <c r="E25" s="32">
        <f>sumif(ParingsScores!F:F,$C25,ParingsScores!J:J)</f>
        <v>-27.6</v>
      </c>
      <c r="F25" s="32">
        <f>sumif(ParingsScores!K:K,$C25,ParingsScores!O:O)</f>
        <v>15.8</v>
      </c>
      <c r="G25" s="32">
        <f>sumif(ParingsScores!P:P,$C25,ParingsScores!T:T)</f>
        <v>-30</v>
      </c>
      <c r="H25" s="32">
        <f>sumif(ParingsScores!U:U,$C25,ParingsScores!Y:Y)</f>
        <v>-8.9</v>
      </c>
      <c r="I25" s="32">
        <f>sumif(ParingsScores!Z:Z,$C25,ParingsScores!AD:AD)</f>
        <v>-35.4</v>
      </c>
    </row>
    <row r="26">
      <c r="A26" s="45">
        <v>25.0</v>
      </c>
      <c r="B26" s="33">
        <f t="shared" si="1"/>
        <v>-27.5</v>
      </c>
      <c r="C26" s="32" t="str">
        <f>Players!B29</f>
        <v>Tucker Dowell</v>
      </c>
      <c r="D26" s="32">
        <f>sumif(ParingsScores!A:A,$C26,ParingsScores!E:E)</f>
        <v>1.8</v>
      </c>
      <c r="E26" s="32">
        <f>sumif(ParingsScores!F:F,$C26,ParingsScores!J:J)</f>
        <v>-24.7</v>
      </c>
      <c r="F26" s="32">
        <f>sumif(ParingsScores!K:K,$C26,ParingsScores!O:O)</f>
        <v>24.6</v>
      </c>
      <c r="G26" s="32">
        <f>sumif(ParingsScores!P:P,$C26,ParingsScores!T:T)</f>
        <v>6.6</v>
      </c>
      <c r="H26" s="32">
        <f>sumif(ParingsScores!U:U,$C26,ParingsScores!Y:Y)</f>
        <v>-24.7</v>
      </c>
      <c r="I26" s="32">
        <f>sumif(ParingsScores!Z:Z,$C26,ParingsScores!AD:AD)</f>
        <v>-11.1</v>
      </c>
    </row>
    <row r="27">
      <c r="A27" s="45">
        <v>26.0</v>
      </c>
      <c r="B27" s="33">
        <f t="shared" si="1"/>
        <v>-94.7</v>
      </c>
      <c r="C27" s="32" t="str">
        <f>Players!B30</f>
        <v>Rowen Darrell</v>
      </c>
      <c r="D27" s="32">
        <f>sumif(ParingsScores!A:A,$C27,ParingsScores!E:E)</f>
        <v>-31.2</v>
      </c>
      <c r="E27" s="32">
        <f>sumif(ParingsScores!F:F,$C27,ParingsScores!J:J)</f>
        <v>-7.9</v>
      </c>
      <c r="F27" s="32">
        <f>sumif(ParingsScores!K:K,$C27,ParingsScores!O:O)</f>
        <v>-31.1</v>
      </c>
      <c r="G27" s="32">
        <f>sumif(ParingsScores!P:P,$C27,ParingsScores!T:T)</f>
        <v>26.5</v>
      </c>
      <c r="H27" s="32">
        <f>sumif(ParingsScores!U:U,$C27,ParingsScores!Y:Y)</f>
        <v>-17.3</v>
      </c>
      <c r="I27" s="32">
        <f>sumif(ParingsScores!Z:Z,$C27,ParingsScores!AD:AD)</f>
        <v>-33.7</v>
      </c>
    </row>
    <row r="28">
      <c r="A28" s="45">
        <v>27.0</v>
      </c>
      <c r="B28" s="33">
        <f t="shared" si="1"/>
        <v>87.9</v>
      </c>
      <c r="C28" s="32" t="str">
        <f>Players!B31</f>
        <v>Kayla Costa</v>
      </c>
      <c r="D28" s="32">
        <f>sumif(ParingsScores!A:A,$C28,ParingsScores!E:E)</f>
        <v>-5</v>
      </c>
      <c r="E28" s="32">
        <f>sumif(ParingsScores!F:F,$C28,ParingsScores!J:J)</f>
        <v>51.6</v>
      </c>
      <c r="F28" s="32">
        <f>sumif(ParingsScores!K:K,$C28,ParingsScores!O:O)</f>
        <v>-11.2</v>
      </c>
      <c r="G28" s="32">
        <f>sumif(ParingsScores!P:P,$C28,ParingsScores!T:T)</f>
        <v>-9.5</v>
      </c>
      <c r="H28" s="32">
        <f>sumif(ParingsScores!U:U,$C28,ParingsScores!Y:Y)</f>
        <v>38.6</v>
      </c>
      <c r="I28" s="32">
        <f>sumif(ParingsScores!Z:Z,$C28,ParingsScores!AD:AD)</f>
        <v>23.4</v>
      </c>
    </row>
    <row r="29">
      <c r="A29" s="45">
        <v>28.0</v>
      </c>
      <c r="B29" s="33">
        <f t="shared" si="1"/>
        <v>40.8</v>
      </c>
      <c r="C29" s="32" t="str">
        <f>Players!B32</f>
        <v>Loïc Roberge</v>
      </c>
      <c r="D29" s="32">
        <f>sumif(ParingsScores!A:A,$C29,ParingsScores!E:E)</f>
        <v>-18</v>
      </c>
      <c r="E29" s="32">
        <f>sumif(ParingsScores!F:F,$C29,ParingsScores!J:J)</f>
        <v>-8.8</v>
      </c>
      <c r="F29" s="32">
        <f>sumif(ParingsScores!K:K,$C29,ParingsScores!O:O)</f>
        <v>34.5</v>
      </c>
      <c r="G29" s="32">
        <f>sumif(ParingsScores!P:P,$C29,ParingsScores!T:T)</f>
        <v>22.5</v>
      </c>
      <c r="H29" s="32">
        <f>sumif(ParingsScores!U:U,$C29,ParingsScores!Y:Y)</f>
        <v>2</v>
      </c>
      <c r="I29" s="32">
        <f>sumif(ParingsScores!Z:Z,$C29,ParingsScores!AD:AD)</f>
        <v>8.6</v>
      </c>
    </row>
    <row r="30">
      <c r="A30" s="45">
        <v>29.0</v>
      </c>
      <c r="B30" s="33">
        <f t="shared" si="1"/>
        <v>89.2</v>
      </c>
      <c r="C30" s="32" t="str">
        <f>Players!B33</f>
        <v>TJ Condon</v>
      </c>
      <c r="D30" s="32">
        <f>sumif(ParingsScores!A:A,$C30,ParingsScores!E:E)</f>
        <v>22.6</v>
      </c>
      <c r="E30" s="32">
        <f>sumif(ParingsScores!F:F,$C30,ParingsScores!J:J)</f>
        <v>3.8</v>
      </c>
      <c r="F30" s="32">
        <f>sumif(ParingsScores!K:K,$C30,ParingsScores!O:O)</f>
        <v>10.7</v>
      </c>
      <c r="G30" s="32">
        <f>sumif(ParingsScores!P:P,$C30,ParingsScores!T:T)</f>
        <v>-10.7</v>
      </c>
      <c r="H30" s="32">
        <f>sumif(ParingsScores!U:U,$C30,ParingsScores!Y:Y)</f>
        <v>34.5</v>
      </c>
      <c r="I30" s="32">
        <f>sumif(ParingsScores!Z:Z,$C30,ParingsScores!AD:AD)</f>
        <v>28.3</v>
      </c>
    </row>
    <row r="31">
      <c r="A31" s="45">
        <v>30.0</v>
      </c>
      <c r="B31" s="33">
        <f t="shared" si="1"/>
        <v>31.5</v>
      </c>
      <c r="C31" s="32" t="str">
        <f>Players!B12</f>
        <v>Steve Augustin</v>
      </c>
      <c r="D31" s="32">
        <f>sumif(ParingsScores!A:A,$C31,ParingsScores!E:E)</f>
        <v>8.9</v>
      </c>
      <c r="E31" s="32">
        <f>sumif(ParingsScores!F:F,$C31,ParingsScores!J:J)</f>
        <v>5.9</v>
      </c>
      <c r="F31" s="32">
        <f>sumif(ParingsScores!K:K,$C31,ParingsScores!O:O)</f>
        <v>-8.6</v>
      </c>
      <c r="G31" s="32">
        <f>sumif(ParingsScores!P:P,$C31,ParingsScores!T:T)</f>
        <v>18.3</v>
      </c>
      <c r="H31" s="32">
        <f>sumif(ParingsScores!U:U,$C31,ParingsScores!Y:Y)</f>
        <v>-12.3</v>
      </c>
      <c r="I31" s="32">
        <f>sumif(ParingsScores!Z:Z,$C31,ParingsScores!AD:AD)</f>
        <v>19.3</v>
      </c>
    </row>
    <row r="32">
      <c r="A32" s="45">
        <v>31.0</v>
      </c>
      <c r="B32" s="33">
        <f t="shared" si="1"/>
        <v>-125.6</v>
      </c>
      <c r="C32" s="32" t="str">
        <f>Players!B19</f>
        <v>Nikolas Twyford</v>
      </c>
      <c r="D32" s="32">
        <f>sumif(ParingsScores!A:A,$C32,ParingsScores!E:E)</f>
        <v>-4.6</v>
      </c>
      <c r="E32" s="32">
        <f>sumif(ParingsScores!F:F,$C32,ParingsScores!J:J)</f>
        <v>-14.6</v>
      </c>
      <c r="F32" s="32">
        <f>sumif(ParingsScores!K:K,$C32,ParingsScores!O:O)</f>
        <v>7.2</v>
      </c>
      <c r="G32" s="32">
        <f>sumif(ParingsScores!P:P,$C32,ParingsScores!T:T)</f>
        <v>-39.9</v>
      </c>
      <c r="H32" s="32">
        <f>sumif(ParingsScores!U:U,$C32,ParingsScores!Y:Y)</f>
        <v>-63.9</v>
      </c>
      <c r="I32" s="32">
        <f>sumif(ParingsScores!Z:Z,$C32,ParingsScores!AD:AD)</f>
        <v>-9.8</v>
      </c>
    </row>
    <row r="33">
      <c r="A33" s="45">
        <v>32.0</v>
      </c>
      <c r="B33" s="33">
        <f t="shared" si="1"/>
        <v>111.5</v>
      </c>
      <c r="C33" s="32" t="str">
        <f>Players!B23</f>
        <v>Sylvie Brunelle</v>
      </c>
      <c r="D33" s="32">
        <f>sumif(ParingsScores!A:A,$C33,ParingsScores!E:E)</f>
        <v>54</v>
      </c>
      <c r="E33" s="32">
        <f>sumif(ParingsScores!F:F,$C33,ParingsScores!J:J)</f>
        <v>-5.6</v>
      </c>
      <c r="F33" s="32">
        <f>sumif(ParingsScores!K:K,$C33,ParingsScores!O:O)</f>
        <v>30.7</v>
      </c>
      <c r="G33" s="32">
        <f>sumif(ParingsScores!P:P,$C33,ParingsScores!T:T)</f>
        <v>28.8</v>
      </c>
      <c r="H33" s="32">
        <f>sumif(ParingsScores!U:U,$C33,ParingsScores!Y:Y)</f>
        <v>11.9</v>
      </c>
      <c r="I33" s="32">
        <f>sumif(ParingsScores!Z:Z,$C33,ParingsScores!AD:AD)</f>
        <v>-8.3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00"/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sheetData>
    <row r="1">
      <c r="A1" s="48" t="s">
        <v>145</v>
      </c>
      <c r="B1" s="49"/>
      <c r="C1" s="49"/>
      <c r="D1" s="49"/>
      <c r="E1" s="49"/>
      <c r="G1" s="40"/>
      <c r="H1" s="40"/>
      <c r="I1" s="40"/>
      <c r="J1" s="40"/>
      <c r="K1" s="40" t="s">
        <v>146</v>
      </c>
      <c r="P1" s="40" t="s">
        <v>147</v>
      </c>
    </row>
    <row r="2">
      <c r="A2" s="50" t="s">
        <v>0</v>
      </c>
      <c r="B2" s="49"/>
      <c r="C2" s="49"/>
      <c r="D2" s="49"/>
      <c r="E2" s="49"/>
    </row>
    <row r="3">
      <c r="A3" s="50" t="s">
        <v>148</v>
      </c>
      <c r="B3" s="51">
        <v>30.0</v>
      </c>
      <c r="C3" s="51">
        <v>1.0</v>
      </c>
      <c r="D3" s="51">
        <v>8.0</v>
      </c>
      <c r="E3" s="51">
        <v>7.0</v>
      </c>
      <c r="G3" s="32"/>
      <c r="H3" s="32"/>
      <c r="I3" s="32"/>
      <c r="J3" s="32"/>
      <c r="K3" s="32" t="str">
        <f>vlookup(B3,Players!$A:$C,2,0)</f>
        <v>Kayla Costa</v>
      </c>
      <c r="L3" s="32" t="str">
        <f>vlookup(C3,Players!$A:$C,2,0)</f>
        <v>Dustin Fries</v>
      </c>
      <c r="M3" s="32" t="str">
        <f>vlookup(D3,Players!$A:$C,2,0)</f>
        <v>Adam Korzun</v>
      </c>
      <c r="N3" s="32" t="str">
        <f>vlookup(E3,Players!$A:$C,2,0)</f>
        <v>Rey Alexander</v>
      </c>
      <c r="O3" s="32"/>
      <c r="P3" s="32" t="str">
        <f t="array" ref="P3:W6">TRANSPOSE(K3:N10)</f>
        <v>Kayla Costa</v>
      </c>
      <c r="Q3" s="32" t="s">
        <v>36</v>
      </c>
      <c r="R3" s="32" t="s">
        <v>89</v>
      </c>
      <c r="S3" s="32" t="s">
        <v>65</v>
      </c>
      <c r="T3" s="32" t="s">
        <v>93</v>
      </c>
      <c r="U3" s="32" t="s">
        <v>77</v>
      </c>
      <c r="V3" s="32" t="s">
        <v>101</v>
      </c>
      <c r="W3" s="32" t="s">
        <v>83</v>
      </c>
    </row>
    <row r="4">
      <c r="A4" s="50" t="s">
        <v>149</v>
      </c>
      <c r="B4" s="51">
        <v>22.0</v>
      </c>
      <c r="C4" s="51">
        <v>24.0</v>
      </c>
      <c r="D4" s="51">
        <v>26.0</v>
      </c>
      <c r="E4" s="51">
        <v>31.0</v>
      </c>
      <c r="G4" s="32"/>
      <c r="H4" s="32"/>
      <c r="I4" s="32"/>
      <c r="J4" s="32"/>
      <c r="K4" s="32" t="str">
        <f>vlookup(B4,Players!$A:$C,2,0)</f>
        <v>Sylvie Brunelle</v>
      </c>
      <c r="L4" s="32" t="str">
        <f>vlookup(C4,Players!$A:$C,2,0)</f>
        <v>Benjamin Zayac</v>
      </c>
      <c r="M4" s="32" t="str">
        <f>vlookup(D4,Players!$A:$C,2,0)</f>
        <v>Michael Thayres</v>
      </c>
      <c r="N4" s="32" t="str">
        <f>vlookup(E4,Players!$A:$C,2,0)</f>
        <v>Loïc Roberge</v>
      </c>
      <c r="O4" s="32"/>
      <c r="P4" s="32" t="s">
        <v>73</v>
      </c>
      <c r="Q4" s="32" t="s">
        <v>54</v>
      </c>
      <c r="R4" s="32" t="s">
        <v>33</v>
      </c>
      <c r="S4" s="32" t="s">
        <v>67</v>
      </c>
      <c r="T4" s="32" t="s">
        <v>79</v>
      </c>
      <c r="U4" s="32" t="s">
        <v>60</v>
      </c>
      <c r="V4" s="32" t="s">
        <v>63</v>
      </c>
      <c r="W4" s="32" t="s">
        <v>69</v>
      </c>
    </row>
    <row r="5">
      <c r="A5" s="50" t="s">
        <v>150</v>
      </c>
      <c r="B5" s="51">
        <v>4.0</v>
      </c>
      <c r="C5" s="51">
        <v>21.0</v>
      </c>
      <c r="D5" s="51">
        <v>25.0</v>
      </c>
      <c r="E5" s="51">
        <v>32.0</v>
      </c>
      <c r="G5" s="32"/>
      <c r="H5" s="32"/>
      <c r="I5" s="32"/>
      <c r="J5" s="32"/>
      <c r="K5" s="32" t="str">
        <f>vlookup(B5,Players!$A:$C,2,0)</f>
        <v>Tomisin Longe</v>
      </c>
      <c r="L5" s="32" t="str">
        <f>vlookup(C5,Players!$A:$C,2,0)</f>
        <v>Kevin Ng</v>
      </c>
      <c r="M5" s="32" t="str">
        <f>vlookup(D5,Players!$A:$C,2,0)</f>
        <v>Sarah Allen</v>
      </c>
      <c r="N5" s="32" t="str">
        <f>vlookup(E5,Players!$A:$C,2,0)</f>
        <v>TJ Condon</v>
      </c>
      <c r="O5" s="32"/>
      <c r="P5" s="32" t="s">
        <v>99</v>
      </c>
      <c r="Q5" s="32" t="s">
        <v>95</v>
      </c>
      <c r="R5" s="32" t="s">
        <v>45</v>
      </c>
      <c r="S5" s="32" t="s">
        <v>71</v>
      </c>
      <c r="T5" s="32" t="s">
        <v>87</v>
      </c>
      <c r="U5" s="32" t="s">
        <v>103</v>
      </c>
      <c r="V5" s="32" t="s">
        <v>57</v>
      </c>
      <c r="W5" s="32" t="s">
        <v>40</v>
      </c>
    </row>
    <row r="6">
      <c r="A6" s="50" t="s">
        <v>151</v>
      </c>
      <c r="B6" s="51">
        <v>3.0</v>
      </c>
      <c r="C6" s="51">
        <v>5.0</v>
      </c>
      <c r="D6" s="51">
        <v>10.0</v>
      </c>
      <c r="E6" s="51">
        <v>28.0</v>
      </c>
      <c r="G6" s="32"/>
      <c r="H6" s="32"/>
      <c r="I6" s="32"/>
      <c r="J6" s="32"/>
      <c r="K6" s="32" t="str">
        <f>vlookup(B6,Players!$A:$C,2,0)</f>
        <v>Caleb Fong</v>
      </c>
      <c r="L6" s="32" t="str">
        <f>vlookup(C6,Players!$A:$C,2,0)</f>
        <v>Airi</v>
      </c>
      <c r="M6" s="32" t="str">
        <f>vlookup(D6,Players!$A:$C,2,0)</f>
        <v>Max Suddendorf</v>
      </c>
      <c r="N6" s="32" t="str">
        <f>vlookup(E6,Players!$A:$C,2,0)</f>
        <v>Tucker Dowell</v>
      </c>
      <c r="O6" s="32"/>
      <c r="P6" s="32" t="s">
        <v>85</v>
      </c>
      <c r="Q6" s="32" t="s">
        <v>37</v>
      </c>
      <c r="R6" s="32" t="s">
        <v>44</v>
      </c>
      <c r="S6" s="32" t="s">
        <v>81</v>
      </c>
      <c r="T6" s="32" t="s">
        <v>75</v>
      </c>
      <c r="U6" s="32" t="s">
        <v>41</v>
      </c>
      <c r="V6" s="32" t="s">
        <v>91</v>
      </c>
      <c r="W6" s="32" t="s">
        <v>97</v>
      </c>
    </row>
    <row r="7">
      <c r="A7" s="50" t="s">
        <v>152</v>
      </c>
      <c r="B7" s="51">
        <v>15.0</v>
      </c>
      <c r="C7" s="51">
        <v>16.0</v>
      </c>
      <c r="D7" s="51">
        <v>19.0</v>
      </c>
      <c r="E7" s="51">
        <v>20.0</v>
      </c>
      <c r="G7" s="32"/>
      <c r="H7" s="32"/>
      <c r="I7" s="32"/>
      <c r="J7" s="32"/>
      <c r="K7" s="32" t="str">
        <f>vlookup(B7,Players!$A:$C,2,0)</f>
        <v>Joshua Carbonneau</v>
      </c>
      <c r="L7" s="32" t="str">
        <f>vlookup(C7,Players!$A:$C,2,0)</f>
        <v>Vinny (Hao) Tran</v>
      </c>
      <c r="M7" s="32" t="str">
        <f>vlookup(D7,Players!$A:$C,2,0)</f>
        <v>Allen Zhang</v>
      </c>
      <c r="N7" s="32" t="str">
        <f>vlookup(E7,Players!$A:$C,2,0)</f>
        <v>Melissa Feng</v>
      </c>
      <c r="O7" s="32"/>
      <c r="P7" s="32"/>
      <c r="Q7" s="32"/>
      <c r="R7" s="32"/>
      <c r="S7" s="32"/>
      <c r="T7" s="32"/>
      <c r="U7" s="32"/>
      <c r="V7" s="32"/>
      <c r="W7" s="32"/>
    </row>
    <row r="8">
      <c r="A8" s="50" t="s">
        <v>153</v>
      </c>
      <c r="B8" s="51">
        <v>2.0</v>
      </c>
      <c r="C8" s="51">
        <v>17.0</v>
      </c>
      <c r="D8" s="51">
        <v>18.0</v>
      </c>
      <c r="E8" s="51">
        <v>23.0</v>
      </c>
      <c r="G8" s="32"/>
      <c r="H8" s="32"/>
      <c r="I8" s="32"/>
      <c r="J8" s="32"/>
      <c r="K8" s="32" t="str">
        <f>vlookup(B8,Players!$A:$C,2,0)</f>
        <v>Estevan Vega</v>
      </c>
      <c r="L8" s="32" t="str">
        <f>vlookup(C8,Players!$A:$C,2,0)</f>
        <v>Pio Yoon</v>
      </c>
      <c r="M8" s="32" t="str">
        <f>vlookup(D8,Players!$A:$C,2,0)</f>
        <v>Nikolas Twyford</v>
      </c>
      <c r="N8" s="32" t="str">
        <f>vlookup(E8,Players!$A:$C,2,0)</f>
        <v>Lucas LaPointe </v>
      </c>
      <c r="O8" s="32"/>
      <c r="P8" s="32"/>
      <c r="Q8" s="32"/>
      <c r="R8" s="32"/>
      <c r="S8" s="32"/>
      <c r="T8" s="32"/>
      <c r="U8" s="32"/>
      <c r="V8" s="32"/>
      <c r="W8" s="32"/>
    </row>
    <row r="9">
      <c r="A9" s="50" t="s">
        <v>154</v>
      </c>
      <c r="B9" s="51">
        <v>9.0</v>
      </c>
      <c r="C9" s="51">
        <v>11.0</v>
      </c>
      <c r="D9" s="51">
        <v>13.0</v>
      </c>
      <c r="E9" s="51">
        <v>27.0</v>
      </c>
      <c r="G9" s="32"/>
      <c r="H9" s="32"/>
      <c r="I9" s="32"/>
      <c r="J9" s="32"/>
      <c r="K9" s="32" t="str">
        <f>vlookup(B9,Players!$A:$C,2,0)</f>
        <v>Eric Medina</v>
      </c>
      <c r="L9" s="32" t="str">
        <f>vlookup(C9,Players!$A:$C,2,0)</f>
        <v>Steve Augustin</v>
      </c>
      <c r="M9" s="32" t="str">
        <f>vlookup(D9,Players!$A:$C,2,0)</f>
        <v>Claire Pozniak</v>
      </c>
      <c r="N9" s="32" t="str">
        <f>vlookup(E9,Players!$A:$C,2,0)</f>
        <v>Colton Kinman</v>
      </c>
      <c r="O9" s="32"/>
      <c r="P9" s="32"/>
      <c r="Q9" s="32"/>
      <c r="R9" s="32"/>
      <c r="S9" s="32"/>
      <c r="T9" s="32"/>
      <c r="U9" s="32"/>
      <c r="V9" s="32"/>
      <c r="W9" s="32"/>
    </row>
    <row r="10">
      <c r="A10" s="50" t="s">
        <v>155</v>
      </c>
      <c r="B10" s="51">
        <v>6.0</v>
      </c>
      <c r="C10" s="51">
        <v>12.0</v>
      </c>
      <c r="D10" s="51">
        <v>14.0</v>
      </c>
      <c r="E10" s="51">
        <v>29.0</v>
      </c>
      <c r="G10" s="32"/>
      <c r="H10" s="32"/>
      <c r="I10" s="32"/>
      <c r="J10" s="32"/>
      <c r="K10" s="32" t="str">
        <f>vlookup(B10,Players!$A:$C,2,0)</f>
        <v>Nathan Giles</v>
      </c>
      <c r="L10" s="32" t="str">
        <f>vlookup(C10,Players!$A:$C,2,0)</f>
        <v>Jingyue Nancy Gao</v>
      </c>
      <c r="M10" s="32" t="str">
        <f>vlookup(D10,Players!$A:$C,2,0)</f>
        <v>Michael McLeod</v>
      </c>
      <c r="N10" s="32" t="str">
        <f>vlookup(E10,Players!$A:$C,2,0)</f>
        <v>Rowen Darrell</v>
      </c>
      <c r="O10" s="32"/>
      <c r="P10" s="32"/>
      <c r="Q10" s="32"/>
      <c r="R10" s="32"/>
      <c r="S10" s="32"/>
      <c r="T10" s="32"/>
      <c r="U10" s="32"/>
      <c r="V10" s="32"/>
      <c r="W10" s="32"/>
    </row>
    <row r="11">
      <c r="A11" s="50" t="s">
        <v>1</v>
      </c>
      <c r="G11" s="32"/>
      <c r="H11" s="32"/>
      <c r="I11" s="32"/>
      <c r="J11" s="32"/>
      <c r="K11" s="32" t="str">
        <f>vlookup(B11,Players!$A:$C,2,0)</f>
        <v>#N/A</v>
      </c>
      <c r="L11" s="32" t="str">
        <f>vlookup(C11,Players!$A:$C,2,0)</f>
        <v>#N/A</v>
      </c>
      <c r="M11" s="32" t="str">
        <f>vlookup(D11,Players!$A:$C,2,0)</f>
        <v>#N/A</v>
      </c>
      <c r="N11" s="32" t="str">
        <f>vlookup(E11,Players!$A:$C,2,0)</f>
        <v>#N/A</v>
      </c>
      <c r="O11" s="32"/>
      <c r="P11" s="32"/>
      <c r="Q11" s="32"/>
      <c r="R11" s="32"/>
      <c r="S11" s="32"/>
      <c r="T11" s="32"/>
      <c r="U11" s="32"/>
      <c r="V11" s="32"/>
      <c r="W11" s="32"/>
    </row>
    <row r="12">
      <c r="A12" s="50" t="s">
        <v>148</v>
      </c>
      <c r="B12" s="51">
        <v>9.0</v>
      </c>
      <c r="C12" s="51">
        <v>17.0</v>
      </c>
      <c r="D12" s="51">
        <v>22.0</v>
      </c>
      <c r="E12" s="51">
        <v>25.0</v>
      </c>
      <c r="G12" s="32"/>
      <c r="H12" s="32"/>
      <c r="I12" s="32"/>
      <c r="J12" s="32"/>
      <c r="K12" s="32" t="str">
        <f>vlookup(B12,Players!$A:$C,2,0)</f>
        <v>Eric Medina</v>
      </c>
      <c r="L12" s="32" t="str">
        <f>vlookup(C12,Players!$A:$C,2,0)</f>
        <v>Pio Yoon</v>
      </c>
      <c r="M12" s="32" t="str">
        <f>vlookup(D12,Players!$A:$C,2,0)</f>
        <v>Sylvie Brunelle</v>
      </c>
      <c r="N12" s="32" t="str">
        <f>vlookup(E12,Players!$A:$C,2,0)</f>
        <v>Sarah Allen</v>
      </c>
      <c r="O12" s="32"/>
      <c r="P12" s="32" t="str">
        <f t="array" ref="P12:W15">TRANSPOSE(K12:N19)</f>
        <v>Eric Medina</v>
      </c>
      <c r="Q12" s="32" t="s">
        <v>89</v>
      </c>
      <c r="R12" s="32" t="s">
        <v>83</v>
      </c>
      <c r="S12" s="32" t="s">
        <v>73</v>
      </c>
      <c r="T12" s="32" t="s">
        <v>67</v>
      </c>
      <c r="U12" s="32" t="s">
        <v>87</v>
      </c>
      <c r="V12" s="32" t="s">
        <v>77</v>
      </c>
      <c r="W12" s="32" t="s">
        <v>63</v>
      </c>
    </row>
    <row r="13">
      <c r="A13" s="50" t="s">
        <v>149</v>
      </c>
      <c r="B13" s="51">
        <v>4.0</v>
      </c>
      <c r="C13" s="51">
        <v>8.0</v>
      </c>
      <c r="D13" s="51">
        <v>10.0</v>
      </c>
      <c r="E13" s="51">
        <v>14.0</v>
      </c>
      <c r="G13" s="32"/>
      <c r="H13" s="32"/>
      <c r="I13" s="32"/>
      <c r="J13" s="32"/>
      <c r="K13" s="32" t="str">
        <f>vlookup(B13,Players!$A:$C,2,0)</f>
        <v>Tomisin Longe</v>
      </c>
      <c r="L13" s="32" t="str">
        <f>vlookup(C13,Players!$A:$C,2,0)</f>
        <v>Adam Korzun</v>
      </c>
      <c r="M13" s="32" t="str">
        <f>vlookup(D13,Players!$A:$C,2,0)</f>
        <v>Max Suddendorf</v>
      </c>
      <c r="N13" s="32" t="str">
        <f>vlookup(E13,Players!$A:$C,2,0)</f>
        <v>Michael McLeod</v>
      </c>
      <c r="O13" s="32"/>
      <c r="P13" s="32" t="s">
        <v>60</v>
      </c>
      <c r="Q13" s="32" t="s">
        <v>99</v>
      </c>
      <c r="R13" s="32" t="s">
        <v>79</v>
      </c>
      <c r="S13" s="32" t="s">
        <v>65</v>
      </c>
      <c r="T13" s="32" t="s">
        <v>57</v>
      </c>
      <c r="U13" s="32" t="s">
        <v>41</v>
      </c>
      <c r="V13" s="32" t="s">
        <v>85</v>
      </c>
      <c r="W13" s="32" t="s">
        <v>33</v>
      </c>
    </row>
    <row r="14">
      <c r="A14" s="50" t="s">
        <v>150</v>
      </c>
      <c r="B14" s="51">
        <v>6.0</v>
      </c>
      <c r="C14" s="51">
        <v>16.0</v>
      </c>
      <c r="D14" s="51">
        <v>18.0</v>
      </c>
      <c r="E14" s="51">
        <v>30.0</v>
      </c>
      <c r="G14" s="32"/>
      <c r="H14" s="32"/>
      <c r="I14" s="32"/>
      <c r="J14" s="32"/>
      <c r="K14" s="32" t="str">
        <f>vlookup(B14,Players!$A:$C,2,0)</f>
        <v>Nathan Giles</v>
      </c>
      <c r="L14" s="32" t="str">
        <f>vlookup(C14,Players!$A:$C,2,0)</f>
        <v>Vinny (Hao) Tran</v>
      </c>
      <c r="M14" s="32" t="str">
        <f>vlookup(D14,Players!$A:$C,2,0)</f>
        <v>Nikolas Twyford</v>
      </c>
      <c r="N14" s="32" t="str">
        <f>vlookup(E14,Players!$A:$C,2,0)</f>
        <v>Kayla Costa</v>
      </c>
      <c r="O14" s="32"/>
      <c r="P14" s="32" t="s">
        <v>36</v>
      </c>
      <c r="Q14" s="32" t="s">
        <v>71</v>
      </c>
      <c r="R14" s="32" t="s">
        <v>103</v>
      </c>
      <c r="S14" s="32" t="s">
        <v>69</v>
      </c>
      <c r="T14" s="32" t="s">
        <v>95</v>
      </c>
      <c r="U14" s="32" t="s">
        <v>54</v>
      </c>
      <c r="V14" s="32" t="s">
        <v>93</v>
      </c>
      <c r="W14" s="32" t="s">
        <v>81</v>
      </c>
    </row>
    <row r="15">
      <c r="A15" s="50" t="s">
        <v>151</v>
      </c>
      <c r="B15" s="51">
        <v>1.0</v>
      </c>
      <c r="C15" s="51">
        <v>3.0</v>
      </c>
      <c r="D15" s="51">
        <v>12.0</v>
      </c>
      <c r="E15" s="51">
        <v>20.0</v>
      </c>
      <c r="G15" s="32"/>
      <c r="H15" s="32"/>
      <c r="I15" s="32"/>
      <c r="J15" s="32"/>
      <c r="K15" s="32" t="str">
        <f>vlookup(B15,Players!$A:$C,2,0)</f>
        <v>Dustin Fries</v>
      </c>
      <c r="L15" s="32" t="str">
        <f>vlookup(C15,Players!$A:$C,2,0)</f>
        <v>Caleb Fong</v>
      </c>
      <c r="M15" s="32" t="str">
        <f>vlookup(D15,Players!$A:$C,2,0)</f>
        <v>Jingyue Nancy Gao</v>
      </c>
      <c r="N15" s="32" t="str">
        <f>vlookup(E15,Players!$A:$C,2,0)</f>
        <v>Melissa Feng</v>
      </c>
      <c r="O15" s="32"/>
      <c r="P15" s="32" t="s">
        <v>45</v>
      </c>
      <c r="Q15" s="32" t="s">
        <v>40</v>
      </c>
      <c r="R15" s="32" t="s">
        <v>48</v>
      </c>
      <c r="S15" s="32" t="s">
        <v>75</v>
      </c>
      <c r="T15" s="32" t="s">
        <v>44</v>
      </c>
      <c r="U15" s="32" t="s">
        <v>91</v>
      </c>
      <c r="V15" s="32" t="s">
        <v>37</v>
      </c>
      <c r="W15" s="32" t="s">
        <v>97</v>
      </c>
    </row>
    <row r="16">
      <c r="A16" s="50" t="s">
        <v>152</v>
      </c>
      <c r="B16" s="51">
        <v>5.0</v>
      </c>
      <c r="C16" s="51">
        <v>13.0</v>
      </c>
      <c r="D16" s="51">
        <v>26.0</v>
      </c>
      <c r="E16" s="51">
        <v>32.0</v>
      </c>
      <c r="G16" s="32"/>
      <c r="H16" s="32"/>
      <c r="I16" s="32"/>
      <c r="J16" s="32"/>
      <c r="K16" s="32" t="str">
        <f>vlookup(B16,Players!$A:$C,2,0)</f>
        <v>Airi</v>
      </c>
      <c r="L16" s="32" t="str">
        <f>vlookup(C16,Players!$A:$C,2,0)</f>
        <v>Claire Pozniak</v>
      </c>
      <c r="M16" s="32" t="str">
        <f>vlookup(D16,Players!$A:$C,2,0)</f>
        <v>Michael Thayres</v>
      </c>
      <c r="N16" s="32" t="str">
        <f>vlookup(E16,Players!$A:$C,2,0)</f>
        <v>TJ Condon</v>
      </c>
      <c r="O16" s="32"/>
      <c r="P16" s="32"/>
      <c r="Q16" s="32"/>
      <c r="R16" s="32"/>
      <c r="S16" s="32"/>
      <c r="T16" s="32"/>
      <c r="U16" s="32"/>
      <c r="V16" s="32"/>
      <c r="W16" s="32"/>
    </row>
    <row r="17">
      <c r="A17" s="50" t="s">
        <v>153</v>
      </c>
      <c r="B17" s="51">
        <v>19.0</v>
      </c>
      <c r="C17" s="51">
        <v>23.0</v>
      </c>
      <c r="D17" s="51">
        <v>24.0</v>
      </c>
      <c r="E17" s="51">
        <v>27.0</v>
      </c>
      <c r="G17" s="32"/>
      <c r="H17" s="32"/>
      <c r="I17" s="32"/>
      <c r="J17" s="32"/>
      <c r="K17" s="32" t="str">
        <f>vlookup(B17,Players!$A:$C,2,0)</f>
        <v>Allen Zhang</v>
      </c>
      <c r="L17" s="32" t="str">
        <f>vlookup(C17,Players!$A:$C,2,0)</f>
        <v>Lucas LaPointe </v>
      </c>
      <c r="M17" s="32" t="str">
        <f>vlookup(D17,Players!$A:$C,2,0)</f>
        <v>Benjamin Zayac</v>
      </c>
      <c r="N17" s="32" t="str">
        <f>vlookup(E17,Players!$A:$C,2,0)</f>
        <v>Colton Kinman</v>
      </c>
      <c r="O17" s="32"/>
      <c r="P17" s="32"/>
      <c r="Q17" s="32"/>
      <c r="R17" s="32"/>
      <c r="S17" s="32"/>
      <c r="T17" s="32"/>
      <c r="U17" s="32"/>
      <c r="V17" s="32"/>
      <c r="W17" s="32"/>
    </row>
    <row r="18">
      <c r="A18" s="50" t="s">
        <v>154</v>
      </c>
      <c r="B18" s="51">
        <v>2.0</v>
      </c>
      <c r="C18" s="51">
        <v>7.0</v>
      </c>
      <c r="D18" s="51">
        <v>15.0</v>
      </c>
      <c r="E18" s="51">
        <v>31.0</v>
      </c>
      <c r="G18" s="32"/>
      <c r="H18" s="32"/>
      <c r="I18" s="32"/>
      <c r="J18" s="32"/>
      <c r="K18" s="32" t="str">
        <f>vlookup(B18,Players!$A:$C,2,0)</f>
        <v>Estevan Vega</v>
      </c>
      <c r="L18" s="32" t="str">
        <f>vlookup(C18,Players!$A:$C,2,0)</f>
        <v>Rey Alexander</v>
      </c>
      <c r="M18" s="32" t="str">
        <f>vlookup(D18,Players!$A:$C,2,0)</f>
        <v>Joshua Carbonneau</v>
      </c>
      <c r="N18" s="32" t="str">
        <f>vlookup(E18,Players!$A:$C,2,0)</f>
        <v>Loïc Roberge</v>
      </c>
      <c r="O18" s="32"/>
      <c r="P18" s="32"/>
      <c r="Q18" s="32"/>
      <c r="R18" s="32"/>
      <c r="S18" s="32"/>
      <c r="T18" s="32"/>
      <c r="U18" s="32"/>
      <c r="V18" s="32"/>
      <c r="W18" s="32"/>
    </row>
    <row r="19">
      <c r="A19" s="50" t="s">
        <v>155</v>
      </c>
      <c r="B19" s="51">
        <v>11.0</v>
      </c>
      <c r="C19" s="51">
        <v>21.0</v>
      </c>
      <c r="D19" s="51">
        <v>28.0</v>
      </c>
      <c r="E19" s="51">
        <v>29.0</v>
      </c>
      <c r="G19" s="32"/>
      <c r="H19" s="32"/>
      <c r="I19" s="32"/>
      <c r="J19" s="32"/>
      <c r="K19" s="32" t="str">
        <f>vlookup(B19,Players!$A:$C,2,0)</f>
        <v>Steve Augustin</v>
      </c>
      <c r="L19" s="32" t="str">
        <f>vlookup(C19,Players!$A:$C,2,0)</f>
        <v>Kevin Ng</v>
      </c>
      <c r="M19" s="32" t="str">
        <f>vlookup(D19,Players!$A:$C,2,0)</f>
        <v>Tucker Dowell</v>
      </c>
      <c r="N19" s="32" t="str">
        <f>vlookup(E19,Players!$A:$C,2,0)</f>
        <v>Rowen Darrell</v>
      </c>
      <c r="O19" s="32"/>
      <c r="P19" s="32"/>
      <c r="Q19" s="32"/>
      <c r="R19" s="32"/>
      <c r="S19" s="32"/>
      <c r="T19" s="32"/>
      <c r="U19" s="32"/>
      <c r="V19" s="32"/>
      <c r="W19" s="32"/>
    </row>
    <row r="20">
      <c r="A20" s="50" t="s">
        <v>2</v>
      </c>
      <c r="G20" s="32"/>
      <c r="H20" s="32"/>
      <c r="I20" s="32"/>
      <c r="J20" s="32"/>
      <c r="K20" s="32" t="str">
        <f>vlookup(B20,Players!$A:$C,2,0)</f>
        <v>#N/A</v>
      </c>
      <c r="L20" s="32" t="str">
        <f>vlookup(C20,Players!$A:$C,2,0)</f>
        <v>#N/A</v>
      </c>
      <c r="M20" s="32" t="str">
        <f>vlookup(D20,Players!$A:$C,2,0)</f>
        <v>#N/A</v>
      </c>
      <c r="N20" s="32" t="str">
        <f>vlookup(E20,Players!$A:$C,2,0)</f>
        <v>#N/A</v>
      </c>
      <c r="O20" s="32"/>
      <c r="P20" s="32"/>
      <c r="Q20" s="32"/>
      <c r="R20" s="32"/>
      <c r="S20" s="32"/>
      <c r="T20" s="32"/>
      <c r="U20" s="32"/>
      <c r="V20" s="32"/>
      <c r="W20" s="32"/>
    </row>
    <row r="21">
      <c r="A21" s="50" t="s">
        <v>148</v>
      </c>
      <c r="B21" s="51">
        <v>4.0</v>
      </c>
      <c r="C21" s="51">
        <v>12.0</v>
      </c>
      <c r="D21" s="51">
        <v>16.0</v>
      </c>
      <c r="E21" s="51">
        <v>31.0</v>
      </c>
      <c r="G21" s="32"/>
      <c r="H21" s="32"/>
      <c r="I21" s="32"/>
      <c r="J21" s="32"/>
      <c r="K21" s="32" t="str">
        <f>vlookup(B21,Players!$A:$C,2,0)</f>
        <v>Tomisin Longe</v>
      </c>
      <c r="L21" s="32" t="str">
        <f>vlookup(C21,Players!$A:$C,2,0)</f>
        <v>Jingyue Nancy Gao</v>
      </c>
      <c r="M21" s="32" t="str">
        <f>vlookup(D21,Players!$A:$C,2,0)</f>
        <v>Vinny (Hao) Tran</v>
      </c>
      <c r="N21" s="32" t="str">
        <f>vlookup(E21,Players!$A:$C,2,0)</f>
        <v>Loïc Roberge</v>
      </c>
      <c r="O21" s="32"/>
      <c r="P21" s="32" t="str">
        <f t="array" ref="P21:W24">TRANSPOSE(K21:N28)</f>
        <v>Tomisin Longe</v>
      </c>
      <c r="Q21" s="32" t="s">
        <v>40</v>
      </c>
      <c r="R21" s="32" t="s">
        <v>65</v>
      </c>
      <c r="S21" s="32" t="s">
        <v>73</v>
      </c>
      <c r="T21" s="32" t="s">
        <v>83</v>
      </c>
      <c r="U21" s="32" t="s">
        <v>99</v>
      </c>
      <c r="V21" s="32" t="s">
        <v>67</v>
      </c>
      <c r="W21" s="32" t="s">
        <v>87</v>
      </c>
    </row>
    <row r="22">
      <c r="A22" s="50" t="s">
        <v>149</v>
      </c>
      <c r="B22" s="51">
        <v>14.0</v>
      </c>
      <c r="C22" s="51">
        <v>20.0</v>
      </c>
      <c r="D22" s="51">
        <v>21.0</v>
      </c>
      <c r="E22" s="51">
        <v>26.0</v>
      </c>
      <c r="G22" s="32"/>
      <c r="H22" s="32"/>
      <c r="I22" s="32"/>
      <c r="J22" s="32"/>
      <c r="K22" s="32" t="str">
        <f>vlookup(B22,Players!$A:$C,2,0)</f>
        <v>Michael McLeod</v>
      </c>
      <c r="L22" s="32" t="str">
        <f>vlookup(C22,Players!$A:$C,2,0)</f>
        <v>Melissa Feng</v>
      </c>
      <c r="M22" s="32" t="str">
        <f>vlookup(D22,Players!$A:$C,2,0)</f>
        <v>Kevin Ng</v>
      </c>
      <c r="N22" s="32" t="str">
        <f>vlookup(E22,Players!$A:$C,2,0)</f>
        <v>Michael Thayres</v>
      </c>
      <c r="O22" s="32"/>
      <c r="P22" s="32" t="s">
        <v>69</v>
      </c>
      <c r="Q22" s="32" t="s">
        <v>75</v>
      </c>
      <c r="R22" s="32" t="s">
        <v>71</v>
      </c>
      <c r="S22" s="32" t="s">
        <v>77</v>
      </c>
      <c r="T22" s="32" t="s">
        <v>93</v>
      </c>
      <c r="U22" s="32" t="s">
        <v>57</v>
      </c>
      <c r="V22" s="32" t="s">
        <v>85</v>
      </c>
      <c r="W22" s="32" t="s">
        <v>36</v>
      </c>
    </row>
    <row r="23">
      <c r="A23" s="50" t="s">
        <v>150</v>
      </c>
      <c r="B23" s="51">
        <v>3.0</v>
      </c>
      <c r="C23" s="51">
        <v>10.0</v>
      </c>
      <c r="D23" s="51">
        <v>11.0</v>
      </c>
      <c r="E23" s="51">
        <v>18.0</v>
      </c>
      <c r="G23" s="32"/>
      <c r="H23" s="32"/>
      <c r="I23" s="32"/>
      <c r="J23" s="32"/>
      <c r="K23" s="32" t="str">
        <f>vlookup(B23,Players!$A:$C,2,0)</f>
        <v>Caleb Fong</v>
      </c>
      <c r="L23" s="32" t="str">
        <f>vlookup(C23,Players!$A:$C,2,0)</f>
        <v>Max Suddendorf</v>
      </c>
      <c r="M23" s="32" t="str">
        <f>vlookup(D23,Players!$A:$C,2,0)</f>
        <v>Steve Augustin</v>
      </c>
      <c r="N23" s="32" t="str">
        <f>vlookup(E23,Players!$A:$C,2,0)</f>
        <v>Nikolas Twyford</v>
      </c>
      <c r="O23" s="32"/>
      <c r="P23" s="32" t="s">
        <v>79</v>
      </c>
      <c r="Q23" s="32" t="s">
        <v>33</v>
      </c>
      <c r="R23" s="32" t="s">
        <v>63</v>
      </c>
      <c r="S23" s="32" t="s">
        <v>91</v>
      </c>
      <c r="T23" s="32" t="s">
        <v>54</v>
      </c>
      <c r="U23" s="32" t="s">
        <v>60</v>
      </c>
      <c r="V23" s="32" t="s">
        <v>101</v>
      </c>
      <c r="W23" s="32" t="s">
        <v>97</v>
      </c>
    </row>
    <row r="24">
      <c r="A24" s="50" t="s">
        <v>151</v>
      </c>
      <c r="B24" s="51">
        <v>1.0</v>
      </c>
      <c r="C24" s="51">
        <v>2.0</v>
      </c>
      <c r="D24" s="51">
        <v>27.0</v>
      </c>
      <c r="E24" s="51">
        <v>30.0</v>
      </c>
      <c r="G24" s="32"/>
      <c r="H24" s="32"/>
      <c r="I24" s="32"/>
      <c r="J24" s="32"/>
      <c r="K24" s="32" t="str">
        <f>vlookup(B24,Players!$A:$C,2,0)</f>
        <v>Dustin Fries</v>
      </c>
      <c r="L24" s="32" t="str">
        <f>vlookup(C24,Players!$A:$C,2,0)</f>
        <v>Estevan Vega</v>
      </c>
      <c r="M24" s="32" t="str">
        <f>vlookup(D24,Players!$A:$C,2,0)</f>
        <v>Colton Kinman</v>
      </c>
      <c r="N24" s="32" t="str">
        <f>vlookup(E24,Players!$A:$C,2,0)</f>
        <v>Kayla Costa</v>
      </c>
      <c r="O24" s="32"/>
      <c r="P24" s="32" t="s">
        <v>37</v>
      </c>
      <c r="Q24" s="32" t="s">
        <v>95</v>
      </c>
      <c r="R24" s="32" t="s">
        <v>103</v>
      </c>
      <c r="S24" s="32" t="s">
        <v>48</v>
      </c>
      <c r="T24" s="32" t="s">
        <v>45</v>
      </c>
      <c r="U24" s="32" t="s">
        <v>81</v>
      </c>
      <c r="V24" s="32" t="s">
        <v>41</v>
      </c>
      <c r="W24" s="32" t="s">
        <v>44</v>
      </c>
    </row>
    <row r="25">
      <c r="A25" s="50" t="s">
        <v>152</v>
      </c>
      <c r="B25" s="51">
        <v>6.0</v>
      </c>
      <c r="C25" s="51">
        <v>15.0</v>
      </c>
      <c r="D25" s="51">
        <v>24.0</v>
      </c>
      <c r="E25" s="51">
        <v>25.0</v>
      </c>
      <c r="G25" s="32"/>
      <c r="H25" s="32"/>
      <c r="I25" s="32"/>
      <c r="J25" s="32"/>
      <c r="K25" s="32" t="str">
        <f>vlookup(B25,Players!$A:$C,2,0)</f>
        <v>Nathan Giles</v>
      </c>
      <c r="L25" s="32" t="str">
        <f>vlookup(C25,Players!$A:$C,2,0)</f>
        <v>Joshua Carbonneau</v>
      </c>
      <c r="M25" s="32" t="str">
        <f>vlookup(D25,Players!$A:$C,2,0)</f>
        <v>Benjamin Zayac</v>
      </c>
      <c r="N25" s="32" t="str">
        <f>vlookup(E25,Players!$A:$C,2,0)</f>
        <v>Sarah Allen</v>
      </c>
      <c r="O25" s="32"/>
      <c r="P25" s="32"/>
      <c r="Q25" s="32"/>
      <c r="R25" s="32"/>
      <c r="S25" s="32"/>
      <c r="T25" s="32"/>
      <c r="U25" s="32"/>
      <c r="V25" s="32"/>
      <c r="W25" s="32"/>
    </row>
    <row r="26">
      <c r="A26" s="50" t="s">
        <v>153</v>
      </c>
      <c r="B26" s="51">
        <v>8.0</v>
      </c>
      <c r="C26" s="51">
        <v>13.0</v>
      </c>
      <c r="D26" s="51">
        <v>17.0</v>
      </c>
      <c r="E26" s="51">
        <v>28.0</v>
      </c>
      <c r="G26" s="32"/>
      <c r="H26" s="32"/>
      <c r="I26" s="32"/>
      <c r="J26" s="32"/>
      <c r="K26" s="32" t="str">
        <f>vlookup(B26,Players!$A:$C,2,0)</f>
        <v>Adam Korzun</v>
      </c>
      <c r="L26" s="32" t="str">
        <f>vlookup(C26,Players!$A:$C,2,0)</f>
        <v>Claire Pozniak</v>
      </c>
      <c r="M26" s="32" t="str">
        <f>vlookup(D26,Players!$A:$C,2,0)</f>
        <v>Pio Yoon</v>
      </c>
      <c r="N26" s="32" t="str">
        <f>vlookup(E26,Players!$A:$C,2,0)</f>
        <v>Tucker Dowell</v>
      </c>
      <c r="O26" s="32"/>
      <c r="P26" s="32"/>
      <c r="Q26" s="32"/>
      <c r="R26" s="32"/>
      <c r="S26" s="32"/>
      <c r="T26" s="32"/>
      <c r="U26" s="32"/>
      <c r="V26" s="32"/>
      <c r="W26" s="32"/>
    </row>
    <row r="27">
      <c r="A27" s="50" t="s">
        <v>154</v>
      </c>
      <c r="B27" s="51">
        <v>5.0</v>
      </c>
      <c r="C27" s="51">
        <v>7.0</v>
      </c>
      <c r="D27" s="51">
        <v>9.0</v>
      </c>
      <c r="E27" s="51">
        <v>23.0</v>
      </c>
      <c r="G27" s="32"/>
      <c r="H27" s="32"/>
      <c r="I27" s="32"/>
      <c r="J27" s="32"/>
      <c r="K27" s="32" t="str">
        <f>vlookup(B27,Players!$A:$C,2,0)</f>
        <v>Airi</v>
      </c>
      <c r="L27" s="32" t="str">
        <f>vlookup(C27,Players!$A:$C,2,0)</f>
        <v>Rey Alexander</v>
      </c>
      <c r="M27" s="32" t="str">
        <f>vlookup(D27,Players!$A:$C,2,0)</f>
        <v>Eric Medina</v>
      </c>
      <c r="N27" s="32" t="str">
        <f>vlookup(E27,Players!$A:$C,2,0)</f>
        <v>Lucas LaPointe </v>
      </c>
      <c r="O27" s="32"/>
      <c r="P27" s="32"/>
      <c r="Q27" s="32"/>
      <c r="R27" s="32"/>
      <c r="S27" s="32"/>
      <c r="T27" s="32"/>
      <c r="U27" s="32"/>
      <c r="V27" s="32"/>
      <c r="W27" s="32"/>
    </row>
    <row r="28">
      <c r="A28" s="50" t="s">
        <v>155</v>
      </c>
      <c r="B28" s="51">
        <v>19.0</v>
      </c>
      <c r="C28" s="51">
        <v>22.0</v>
      </c>
      <c r="D28" s="51">
        <v>29.0</v>
      </c>
      <c r="E28" s="51">
        <v>32.0</v>
      </c>
      <c r="G28" s="32"/>
      <c r="H28" s="32"/>
      <c r="I28" s="32"/>
      <c r="J28" s="32"/>
      <c r="K28" s="32" t="str">
        <f>vlookup(B28,Players!$A:$C,2,0)</f>
        <v>Allen Zhang</v>
      </c>
      <c r="L28" s="32" t="str">
        <f>vlookup(C28,Players!$A:$C,2,0)</f>
        <v>Sylvie Brunelle</v>
      </c>
      <c r="M28" s="32" t="str">
        <f>vlookup(D28,Players!$A:$C,2,0)</f>
        <v>Rowen Darrell</v>
      </c>
      <c r="N28" s="32" t="str">
        <f>vlookup(E28,Players!$A:$C,2,0)</f>
        <v>TJ Condon</v>
      </c>
      <c r="O28" s="32"/>
      <c r="P28" s="32"/>
      <c r="Q28" s="32"/>
      <c r="R28" s="32"/>
      <c r="S28" s="32"/>
      <c r="T28" s="32"/>
      <c r="U28" s="32"/>
      <c r="V28" s="32"/>
      <c r="W28" s="32"/>
    </row>
    <row r="29">
      <c r="A29" s="50" t="s">
        <v>3</v>
      </c>
      <c r="G29" s="32"/>
      <c r="H29" s="32"/>
      <c r="I29" s="32"/>
      <c r="J29" s="32"/>
      <c r="K29" s="32" t="str">
        <f>vlookup(B29,Players!$A:$C,2,0)</f>
        <v>#N/A</v>
      </c>
      <c r="L29" s="32" t="str">
        <f>vlookup(C29,Players!$A:$C,2,0)</f>
        <v>#N/A</v>
      </c>
      <c r="M29" s="32" t="str">
        <f>vlookup(D29,Players!$A:$C,2,0)</f>
        <v>#N/A</v>
      </c>
      <c r="N29" s="32" t="str">
        <f>vlookup(E29,Players!$A:$C,2,0)</f>
        <v>#N/A</v>
      </c>
      <c r="O29" s="32"/>
      <c r="P29" s="32"/>
      <c r="Q29" s="32"/>
      <c r="R29" s="32"/>
      <c r="S29" s="32"/>
      <c r="T29" s="32"/>
      <c r="U29" s="32"/>
      <c r="V29" s="32"/>
      <c r="W29" s="32"/>
    </row>
    <row r="30">
      <c r="A30" s="50" t="s">
        <v>148</v>
      </c>
      <c r="B30" s="51">
        <v>4.0</v>
      </c>
      <c r="C30" s="51">
        <v>13.0</v>
      </c>
      <c r="D30" s="51">
        <v>18.0</v>
      </c>
      <c r="E30" s="51">
        <v>24.0</v>
      </c>
      <c r="G30" s="32"/>
      <c r="H30" s="32"/>
      <c r="I30" s="32"/>
      <c r="J30" s="32"/>
      <c r="K30" s="32" t="str">
        <f>vlookup(B30,Players!$A:$C,2,0)</f>
        <v>Tomisin Longe</v>
      </c>
      <c r="L30" s="32" t="str">
        <f>vlookup(C30,Players!$A:$C,2,0)</f>
        <v>Claire Pozniak</v>
      </c>
      <c r="M30" s="32" t="str">
        <f>vlookup(D30,Players!$A:$C,2,0)</f>
        <v>Nikolas Twyford</v>
      </c>
      <c r="N30" s="32" t="str">
        <f>vlookup(E30,Players!$A:$C,2,0)</f>
        <v>Benjamin Zayac</v>
      </c>
      <c r="O30" s="32"/>
      <c r="P30" s="32" t="str">
        <f t="array" ref="P30:W33">transpose(K30:N37)</f>
        <v>Tomisin Longe</v>
      </c>
      <c r="Q30" s="32" t="s">
        <v>83</v>
      </c>
      <c r="R30" s="32" t="s">
        <v>85</v>
      </c>
      <c r="S30" s="32" t="s">
        <v>99</v>
      </c>
      <c r="T30" s="32" t="s">
        <v>67</v>
      </c>
      <c r="U30" s="32" t="s">
        <v>73</v>
      </c>
      <c r="V30" s="32" t="s">
        <v>77</v>
      </c>
      <c r="W30" s="32" t="s">
        <v>65</v>
      </c>
    </row>
    <row r="31">
      <c r="A31" s="50" t="s">
        <v>149</v>
      </c>
      <c r="B31" s="51">
        <v>6.0</v>
      </c>
      <c r="C31" s="51">
        <v>10.0</v>
      </c>
      <c r="D31" s="51">
        <v>27.0</v>
      </c>
      <c r="E31" s="51">
        <v>32.0</v>
      </c>
      <c r="G31" s="32"/>
      <c r="H31" s="32"/>
      <c r="I31" s="32"/>
      <c r="J31" s="32"/>
      <c r="K31" s="32" t="str">
        <f>vlookup(B31,Players!$A:$C,2,0)</f>
        <v>Nathan Giles</v>
      </c>
      <c r="L31" s="32" t="str">
        <f>vlookup(C31,Players!$A:$C,2,0)</f>
        <v>Max Suddendorf</v>
      </c>
      <c r="M31" s="32" t="str">
        <f>vlookup(D31,Players!$A:$C,2,0)</f>
        <v>Colton Kinman</v>
      </c>
      <c r="N31" s="32" t="str">
        <f>vlookup(E31,Players!$A:$C,2,0)</f>
        <v>TJ Condon</v>
      </c>
      <c r="O31" s="32"/>
      <c r="P31" s="32" t="s">
        <v>57</v>
      </c>
      <c r="Q31" s="32" t="s">
        <v>71</v>
      </c>
      <c r="R31" s="32" t="s">
        <v>69</v>
      </c>
      <c r="S31" s="32" t="s">
        <v>79</v>
      </c>
      <c r="T31" s="32" t="s">
        <v>40</v>
      </c>
      <c r="U31" s="32" t="s">
        <v>101</v>
      </c>
      <c r="V31" s="32" t="s">
        <v>63</v>
      </c>
      <c r="W31" s="32" t="s">
        <v>93</v>
      </c>
    </row>
    <row r="32">
      <c r="A32" s="50" t="s">
        <v>150</v>
      </c>
      <c r="B32" s="51">
        <v>7.0</v>
      </c>
      <c r="C32" s="51">
        <v>12.0</v>
      </c>
      <c r="D32" s="51">
        <v>25.0</v>
      </c>
      <c r="E32" s="51">
        <v>28.0</v>
      </c>
      <c r="G32" s="32"/>
      <c r="H32" s="32"/>
      <c r="I32" s="32"/>
      <c r="J32" s="32"/>
      <c r="K32" s="32" t="str">
        <f>vlookup(B32,Players!$A:$C,2,0)</f>
        <v>Rey Alexander</v>
      </c>
      <c r="L32" s="32" t="str">
        <f>vlookup(C32,Players!$A:$C,2,0)</f>
        <v>Jingyue Nancy Gao</v>
      </c>
      <c r="M32" s="32" t="str">
        <f>vlookup(D32,Players!$A:$C,2,0)</f>
        <v>Sarah Allen</v>
      </c>
      <c r="N32" s="32" t="str">
        <f>vlookup(E32,Players!$A:$C,2,0)</f>
        <v>Tucker Dowell</v>
      </c>
      <c r="O32" s="32"/>
      <c r="P32" s="32" t="s">
        <v>103</v>
      </c>
      <c r="Q32" s="32" t="s">
        <v>91</v>
      </c>
      <c r="R32" s="32" t="s">
        <v>45</v>
      </c>
      <c r="S32" s="32" t="s">
        <v>41</v>
      </c>
      <c r="T32" s="32" t="s">
        <v>87</v>
      </c>
      <c r="U32" s="32" t="s">
        <v>33</v>
      </c>
      <c r="V32" s="32" t="s">
        <v>75</v>
      </c>
      <c r="W32" s="32" t="s">
        <v>60</v>
      </c>
    </row>
    <row r="33">
      <c r="A33" s="50" t="s">
        <v>151</v>
      </c>
      <c r="B33" s="51">
        <v>8.0</v>
      </c>
      <c r="C33" s="51">
        <v>16.0</v>
      </c>
      <c r="D33" s="51">
        <v>23.0</v>
      </c>
      <c r="E33" s="51">
        <v>26.0</v>
      </c>
      <c r="G33" s="32"/>
      <c r="H33" s="32"/>
      <c r="I33" s="32"/>
      <c r="J33" s="32"/>
      <c r="K33" s="32" t="str">
        <f>vlookup(B33,Players!$A:$C,2,0)</f>
        <v>Adam Korzun</v>
      </c>
      <c r="L33" s="32" t="str">
        <f>vlookup(C33,Players!$A:$C,2,0)</f>
        <v>Vinny (Hao) Tran</v>
      </c>
      <c r="M33" s="32" t="str">
        <f>vlookup(D33,Players!$A:$C,2,0)</f>
        <v>Lucas LaPointe </v>
      </c>
      <c r="N33" s="32" t="str">
        <f>vlookup(E33,Players!$A:$C,2,0)</f>
        <v>Michael Thayres</v>
      </c>
      <c r="O33" s="32"/>
      <c r="P33" s="32" t="s">
        <v>54</v>
      </c>
      <c r="Q33" s="32" t="s">
        <v>44</v>
      </c>
      <c r="R33" s="32" t="s">
        <v>81</v>
      </c>
      <c r="S33" s="32" t="s">
        <v>95</v>
      </c>
      <c r="T33" s="32" t="s">
        <v>48</v>
      </c>
      <c r="U33" s="32" t="s">
        <v>37</v>
      </c>
      <c r="V33" s="32" t="s">
        <v>36</v>
      </c>
      <c r="W33" s="32" t="s">
        <v>97</v>
      </c>
    </row>
    <row r="34">
      <c r="A34" s="50" t="s">
        <v>152</v>
      </c>
      <c r="B34" s="51">
        <v>5.0</v>
      </c>
      <c r="C34" s="51">
        <v>14.0</v>
      </c>
      <c r="D34" s="51">
        <v>19.0</v>
      </c>
      <c r="E34" s="51">
        <v>30.0</v>
      </c>
      <c r="G34" s="32"/>
      <c r="H34" s="32"/>
      <c r="I34" s="32"/>
      <c r="J34" s="32"/>
      <c r="K34" s="32" t="str">
        <f>vlookup(B34,Players!$A:$C,2,0)</f>
        <v>Airi</v>
      </c>
      <c r="L34" s="32" t="str">
        <f>vlookup(C34,Players!$A:$C,2,0)</f>
        <v>Michael McLeod</v>
      </c>
      <c r="M34" s="32" t="str">
        <f>vlookup(D34,Players!$A:$C,2,0)</f>
        <v>Allen Zhang</v>
      </c>
      <c r="N34" s="32" t="str">
        <f>vlookup(E34,Players!$A:$C,2,0)</f>
        <v>Kayla Costa</v>
      </c>
      <c r="O34" s="32"/>
      <c r="P34" s="32"/>
      <c r="Q34" s="32"/>
      <c r="R34" s="32"/>
      <c r="S34" s="32"/>
      <c r="T34" s="32"/>
      <c r="U34" s="32"/>
      <c r="V34" s="32"/>
      <c r="W34" s="32"/>
    </row>
    <row r="35">
      <c r="A35" s="50" t="s">
        <v>153</v>
      </c>
      <c r="B35" s="51">
        <v>1.0</v>
      </c>
      <c r="C35" s="51">
        <v>9.0</v>
      </c>
      <c r="D35" s="51">
        <v>21.0</v>
      </c>
      <c r="E35" s="51">
        <v>31.0</v>
      </c>
      <c r="G35" s="32"/>
      <c r="H35" s="32"/>
      <c r="I35" s="32"/>
      <c r="J35" s="32"/>
      <c r="K35" s="32" t="str">
        <f>vlookup(B35,Players!$A:$C,2,0)</f>
        <v>Dustin Fries</v>
      </c>
      <c r="L35" s="32" t="str">
        <f>vlookup(C35,Players!$A:$C,2,0)</f>
        <v>Eric Medina</v>
      </c>
      <c r="M35" s="32" t="str">
        <f>vlookup(D35,Players!$A:$C,2,0)</f>
        <v>Kevin Ng</v>
      </c>
      <c r="N35" s="32" t="str">
        <f>vlookup(E35,Players!$A:$C,2,0)</f>
        <v>Loïc Roberge</v>
      </c>
      <c r="O35" s="32"/>
      <c r="P35" s="32"/>
      <c r="Q35" s="32"/>
      <c r="R35" s="32"/>
      <c r="S35" s="32"/>
      <c r="T35" s="32"/>
      <c r="U35" s="32"/>
      <c r="V35" s="32"/>
      <c r="W35" s="32"/>
    </row>
    <row r="36">
      <c r="A36" s="50" t="s">
        <v>154</v>
      </c>
      <c r="B36" s="51">
        <v>2.0</v>
      </c>
      <c r="C36" s="51">
        <v>11.0</v>
      </c>
      <c r="D36" s="51">
        <v>20.0</v>
      </c>
      <c r="E36" s="51">
        <v>22.0</v>
      </c>
      <c r="G36" s="32"/>
      <c r="H36" s="32"/>
      <c r="I36" s="32"/>
      <c r="J36" s="32"/>
      <c r="K36" s="32" t="str">
        <f>vlookup(B36,Players!$A:$C,2,0)</f>
        <v>Estevan Vega</v>
      </c>
      <c r="L36" s="32" t="str">
        <f>vlookup(C36,Players!$A:$C,2,0)</f>
        <v>Steve Augustin</v>
      </c>
      <c r="M36" s="32" t="str">
        <f>vlookup(D36,Players!$A:$C,2,0)</f>
        <v>Melissa Feng</v>
      </c>
      <c r="N36" s="32" t="str">
        <f>vlookup(E36,Players!$A:$C,2,0)</f>
        <v>Sylvie Brunelle</v>
      </c>
      <c r="O36" s="32"/>
      <c r="P36" s="32"/>
      <c r="Q36" s="32"/>
      <c r="R36" s="32"/>
      <c r="S36" s="32"/>
      <c r="T36" s="32"/>
      <c r="U36" s="32"/>
      <c r="V36" s="32"/>
      <c r="W36" s="32"/>
    </row>
    <row r="37">
      <c r="A37" s="50" t="s">
        <v>155</v>
      </c>
      <c r="B37" s="51">
        <v>3.0</v>
      </c>
      <c r="C37" s="51">
        <v>15.0</v>
      </c>
      <c r="D37" s="51">
        <v>17.0</v>
      </c>
      <c r="E37" s="51">
        <v>29.0</v>
      </c>
      <c r="G37" s="32"/>
      <c r="H37" s="32"/>
      <c r="I37" s="32"/>
      <c r="J37" s="32"/>
      <c r="K37" s="32" t="str">
        <f>vlookup(B37,Players!$A:$C,2,0)</f>
        <v>Caleb Fong</v>
      </c>
      <c r="L37" s="32" t="str">
        <f>vlookup(C37,Players!$A:$C,2,0)</f>
        <v>Joshua Carbonneau</v>
      </c>
      <c r="M37" s="32" t="str">
        <f>vlookup(D37,Players!$A:$C,2,0)</f>
        <v>Pio Yoon</v>
      </c>
      <c r="N37" s="32" t="str">
        <f>vlookup(E37,Players!$A:$C,2,0)</f>
        <v>Rowen Darrell</v>
      </c>
      <c r="O37" s="32"/>
      <c r="P37" s="32"/>
      <c r="Q37" s="32"/>
      <c r="R37" s="32"/>
      <c r="S37" s="32"/>
      <c r="T37" s="32"/>
      <c r="U37" s="32"/>
      <c r="V37" s="32"/>
      <c r="W37" s="32"/>
    </row>
    <row r="38">
      <c r="A38" s="50" t="s">
        <v>4</v>
      </c>
      <c r="G38" s="32"/>
      <c r="H38" s="32"/>
      <c r="I38" s="32"/>
      <c r="J38" s="32"/>
      <c r="K38" s="32" t="str">
        <f>vlookup(B38,Players!$A:$C,2,0)</f>
        <v>#N/A</v>
      </c>
      <c r="L38" s="32" t="str">
        <f>vlookup(C38,Players!$A:$C,2,0)</f>
        <v>#N/A</v>
      </c>
      <c r="M38" s="32" t="str">
        <f>vlookup(D38,Players!$A:$C,2,0)</f>
        <v>#N/A</v>
      </c>
      <c r="N38" s="32" t="str">
        <f>vlookup(E38,Players!$A:$C,2,0)</f>
        <v>#N/A</v>
      </c>
      <c r="O38" s="32"/>
      <c r="P38" s="32"/>
      <c r="Q38" s="32"/>
      <c r="R38" s="32"/>
      <c r="S38" s="32"/>
      <c r="T38" s="32"/>
      <c r="U38" s="32"/>
      <c r="V38" s="32"/>
      <c r="W38" s="32"/>
    </row>
    <row r="39">
      <c r="A39" s="50" t="s">
        <v>148</v>
      </c>
      <c r="B39" s="51">
        <v>13.0</v>
      </c>
      <c r="C39" s="51">
        <v>14.0</v>
      </c>
      <c r="D39" s="51">
        <v>18.0</v>
      </c>
      <c r="E39" s="51">
        <v>23.0</v>
      </c>
      <c r="G39" s="32"/>
      <c r="H39" s="32"/>
      <c r="I39" s="32"/>
      <c r="J39" s="32"/>
      <c r="K39" s="32" t="str">
        <f>vlookup(B39,Players!$A:$C,2,0)</f>
        <v>Claire Pozniak</v>
      </c>
      <c r="L39" s="32" t="str">
        <f>vlookup(C39,Players!$A:$C,2,0)</f>
        <v>Michael McLeod</v>
      </c>
      <c r="M39" s="32" t="str">
        <f>vlookup(D39,Players!$A:$C,2,0)</f>
        <v>Nikolas Twyford</v>
      </c>
      <c r="N39" s="32" t="str">
        <f>vlookup(E39,Players!$A:$C,2,0)</f>
        <v>Lucas LaPointe </v>
      </c>
      <c r="O39" s="32"/>
      <c r="P39" s="32" t="str">
        <f t="array" ref="P39:W42">TRANSPOSE(K39:N46)</f>
        <v>Claire Pozniak</v>
      </c>
      <c r="Q39" s="32" t="s">
        <v>85</v>
      </c>
      <c r="R39" s="32" t="s">
        <v>73</v>
      </c>
      <c r="S39" s="32" t="s">
        <v>77</v>
      </c>
      <c r="T39" s="32" t="s">
        <v>67</v>
      </c>
      <c r="U39" s="32" t="s">
        <v>83</v>
      </c>
      <c r="V39" s="32" t="s">
        <v>65</v>
      </c>
      <c r="W39" s="32" t="s">
        <v>99</v>
      </c>
    </row>
    <row r="40">
      <c r="A40" s="50" t="s">
        <v>149</v>
      </c>
      <c r="B40" s="51">
        <v>7.0</v>
      </c>
      <c r="C40" s="51">
        <v>12.0</v>
      </c>
      <c r="D40" s="51">
        <v>21.0</v>
      </c>
      <c r="E40" s="51">
        <v>31.0</v>
      </c>
      <c r="G40" s="32"/>
      <c r="H40" s="32"/>
      <c r="I40" s="32"/>
      <c r="J40" s="32"/>
      <c r="K40" s="32" t="str">
        <f>vlookup(B40,Players!$A:$C,2,0)</f>
        <v>Rey Alexander</v>
      </c>
      <c r="L40" s="32" t="str">
        <f>vlookup(C40,Players!$A:$C,2,0)</f>
        <v>Jingyue Nancy Gao</v>
      </c>
      <c r="M40" s="32" t="str">
        <f>vlookup(D40,Players!$A:$C,2,0)</f>
        <v>Kevin Ng</v>
      </c>
      <c r="N40" s="32" t="str">
        <f>vlookup(E40,Players!$A:$C,2,0)</f>
        <v>Loïc Roberge</v>
      </c>
      <c r="O40" s="32"/>
      <c r="P40" s="32" t="s">
        <v>40</v>
      </c>
      <c r="Q40" s="32" t="s">
        <v>69</v>
      </c>
      <c r="R40" s="32" t="s">
        <v>36</v>
      </c>
      <c r="S40" s="32" t="s">
        <v>71</v>
      </c>
      <c r="T40" s="32" t="s">
        <v>63</v>
      </c>
      <c r="U40" s="32" t="s">
        <v>101</v>
      </c>
      <c r="V40" s="32" t="s">
        <v>89</v>
      </c>
      <c r="W40" s="32" t="s">
        <v>79</v>
      </c>
    </row>
    <row r="41">
      <c r="A41" s="50" t="s">
        <v>150</v>
      </c>
      <c r="B41" s="51">
        <v>1.0</v>
      </c>
      <c r="C41" s="51">
        <v>22.0</v>
      </c>
      <c r="D41" s="51">
        <v>29.0</v>
      </c>
      <c r="E41" s="51">
        <v>32.0</v>
      </c>
      <c r="G41" s="32"/>
      <c r="H41" s="32"/>
      <c r="I41" s="32"/>
      <c r="J41" s="32"/>
      <c r="K41" s="32" t="str">
        <f>vlookup(B41,Players!$A:$C,2,0)</f>
        <v>Dustin Fries</v>
      </c>
      <c r="L41" s="32" t="str">
        <f>vlookup(C41,Players!$A:$C,2,0)</f>
        <v>Sylvie Brunelle</v>
      </c>
      <c r="M41" s="32" t="str">
        <f>vlookup(D41,Players!$A:$C,2,0)</f>
        <v>Rowen Darrell</v>
      </c>
      <c r="N41" s="32" t="str">
        <f>vlookup(E41,Players!$A:$C,2,0)</f>
        <v>TJ Condon</v>
      </c>
      <c r="O41" s="32"/>
      <c r="P41" s="32" t="s">
        <v>103</v>
      </c>
      <c r="Q41" s="32" t="s">
        <v>33</v>
      </c>
      <c r="R41" s="32" t="s">
        <v>97</v>
      </c>
      <c r="S41" s="32" t="s">
        <v>95</v>
      </c>
      <c r="T41" s="32" t="s">
        <v>93</v>
      </c>
      <c r="U41" s="32" t="s">
        <v>60</v>
      </c>
      <c r="V41" s="32" t="s">
        <v>54</v>
      </c>
      <c r="W41" s="32" t="s">
        <v>45</v>
      </c>
    </row>
    <row r="42">
      <c r="A42" s="50" t="s">
        <v>151</v>
      </c>
      <c r="B42" s="51">
        <v>2.0</v>
      </c>
      <c r="C42" s="51">
        <v>10.0</v>
      </c>
      <c r="D42" s="51">
        <v>26.0</v>
      </c>
      <c r="E42" s="51">
        <v>30.0</v>
      </c>
      <c r="G42" s="32"/>
      <c r="H42" s="32"/>
      <c r="I42" s="32"/>
      <c r="J42" s="32"/>
      <c r="K42" s="32" t="str">
        <f>vlookup(B42,Players!$A:$C,2,0)</f>
        <v>Estevan Vega</v>
      </c>
      <c r="L42" s="32" t="str">
        <f>vlookup(C42,Players!$A:$C,2,0)</f>
        <v>Max Suddendorf</v>
      </c>
      <c r="M42" s="32" t="str">
        <f>vlookup(D42,Players!$A:$C,2,0)</f>
        <v>Michael Thayres</v>
      </c>
      <c r="N42" s="32" t="str">
        <f>vlookup(E42,Players!$A:$C,2,0)</f>
        <v>Kayla Costa</v>
      </c>
      <c r="O42" s="32"/>
      <c r="P42" s="32" t="s">
        <v>41</v>
      </c>
      <c r="Q42" s="32" t="s">
        <v>37</v>
      </c>
      <c r="R42" s="32" t="s">
        <v>44</v>
      </c>
      <c r="S42" s="32" t="s">
        <v>48</v>
      </c>
      <c r="T42" s="32" t="s">
        <v>75</v>
      </c>
      <c r="U42" s="32" t="s">
        <v>87</v>
      </c>
      <c r="V42" s="32" t="s">
        <v>81</v>
      </c>
      <c r="W42" s="32" t="s">
        <v>91</v>
      </c>
    </row>
    <row r="43">
      <c r="A43" s="50" t="s">
        <v>152</v>
      </c>
      <c r="B43" s="51">
        <v>5.0</v>
      </c>
      <c r="C43" s="51">
        <v>11.0</v>
      </c>
      <c r="D43" s="51">
        <v>15.0</v>
      </c>
      <c r="E43" s="51">
        <v>20.0</v>
      </c>
      <c r="G43" s="32"/>
      <c r="H43" s="32"/>
      <c r="I43" s="32"/>
      <c r="J43" s="32"/>
      <c r="K43" s="32" t="str">
        <f>vlookup(B43,Players!$A:$C,2,0)</f>
        <v>Airi</v>
      </c>
      <c r="L43" s="32" t="str">
        <f>vlookup(C43,Players!$A:$C,2,0)</f>
        <v>Steve Augustin</v>
      </c>
      <c r="M43" s="32" t="str">
        <f>vlookup(D43,Players!$A:$C,2,0)</f>
        <v>Joshua Carbonneau</v>
      </c>
      <c r="N43" s="32" t="str">
        <f>vlookup(E43,Players!$A:$C,2,0)</f>
        <v>Melissa Feng</v>
      </c>
      <c r="O43" s="32"/>
      <c r="P43" s="32"/>
      <c r="Q43" s="32"/>
      <c r="R43" s="32"/>
      <c r="S43" s="32"/>
      <c r="T43" s="32"/>
      <c r="U43" s="32"/>
      <c r="V43" s="32"/>
      <c r="W43" s="32"/>
    </row>
    <row r="44">
      <c r="A44" s="50" t="s">
        <v>153</v>
      </c>
      <c r="B44" s="51">
        <v>6.0</v>
      </c>
      <c r="C44" s="51">
        <v>9.0</v>
      </c>
      <c r="D44" s="51">
        <v>17.0</v>
      </c>
      <c r="E44" s="51">
        <v>19.0</v>
      </c>
      <c r="G44" s="32"/>
      <c r="H44" s="32"/>
      <c r="I44" s="32"/>
      <c r="J44" s="32"/>
      <c r="K44" s="32" t="str">
        <f>vlookup(B44,Players!$A:$C,2,0)</f>
        <v>Nathan Giles</v>
      </c>
      <c r="L44" s="32" t="str">
        <f>vlookup(C44,Players!$A:$C,2,0)</f>
        <v>Eric Medina</v>
      </c>
      <c r="M44" s="32" t="str">
        <f>vlookup(D44,Players!$A:$C,2,0)</f>
        <v>Pio Yoon</v>
      </c>
      <c r="N44" s="32" t="str">
        <f>vlookup(E44,Players!$A:$C,2,0)</f>
        <v>Allen Zhang</v>
      </c>
      <c r="O44" s="32"/>
      <c r="P44" s="32"/>
      <c r="Q44" s="32"/>
      <c r="R44" s="32"/>
      <c r="S44" s="32"/>
      <c r="T44" s="32"/>
      <c r="U44" s="32"/>
      <c r="V44" s="32"/>
      <c r="W44" s="32"/>
    </row>
    <row r="45">
      <c r="A45" s="50" t="s">
        <v>154</v>
      </c>
      <c r="B45" s="51">
        <v>3.0</v>
      </c>
      <c r="C45" s="51">
        <v>4.0</v>
      </c>
      <c r="D45" s="51">
        <v>24.0</v>
      </c>
      <c r="E45" s="51">
        <v>28.0</v>
      </c>
      <c r="G45" s="32"/>
      <c r="H45" s="32"/>
      <c r="I45" s="32"/>
      <c r="J45" s="32"/>
      <c r="K45" s="32" t="str">
        <f>vlookup(B45,Players!$A:$C,2,0)</f>
        <v>Caleb Fong</v>
      </c>
      <c r="L45" s="32" t="str">
        <f>vlookup(C45,Players!$A:$C,2,0)</f>
        <v>Tomisin Longe</v>
      </c>
      <c r="M45" s="32" t="str">
        <f>vlookup(D45,Players!$A:$C,2,0)</f>
        <v>Benjamin Zayac</v>
      </c>
      <c r="N45" s="32" t="str">
        <f>vlookup(E45,Players!$A:$C,2,0)</f>
        <v>Tucker Dowell</v>
      </c>
      <c r="O45" s="32"/>
      <c r="P45" s="32"/>
      <c r="Q45" s="32"/>
      <c r="R45" s="32"/>
      <c r="S45" s="32"/>
      <c r="T45" s="32"/>
      <c r="U45" s="32"/>
      <c r="V45" s="32"/>
      <c r="W45" s="32"/>
    </row>
    <row r="46">
      <c r="A46" s="50" t="s">
        <v>155</v>
      </c>
      <c r="B46" s="51">
        <v>8.0</v>
      </c>
      <c r="C46" s="51">
        <v>16.0</v>
      </c>
      <c r="D46" s="51">
        <v>25.0</v>
      </c>
      <c r="E46" s="51">
        <v>27.0</v>
      </c>
      <c r="G46" s="32"/>
      <c r="H46" s="32"/>
      <c r="I46" s="32"/>
      <c r="J46" s="32"/>
      <c r="K46" s="32" t="str">
        <f>vlookup(B46,Players!$A:$C,2,0)</f>
        <v>Adam Korzun</v>
      </c>
      <c r="L46" s="32" t="str">
        <f>vlookup(C46,Players!$A:$C,2,0)</f>
        <v>Vinny (Hao) Tran</v>
      </c>
      <c r="M46" s="32" t="str">
        <f>vlookup(D46,Players!$A:$C,2,0)</f>
        <v>Sarah Allen</v>
      </c>
      <c r="N46" s="32" t="str">
        <f>vlookup(E46,Players!$A:$C,2,0)</f>
        <v>Colton Kinman</v>
      </c>
      <c r="O46" s="32"/>
      <c r="P46" s="32"/>
      <c r="Q46" s="32"/>
      <c r="R46" s="32"/>
      <c r="S46" s="32"/>
      <c r="T46" s="32"/>
      <c r="U46" s="32"/>
      <c r="V46" s="32"/>
      <c r="W46" s="32"/>
    </row>
    <row r="47">
      <c r="A47" s="50" t="s">
        <v>5</v>
      </c>
      <c r="G47" s="32"/>
      <c r="H47" s="32"/>
      <c r="I47" s="32"/>
      <c r="J47" s="32"/>
      <c r="K47" s="32" t="str">
        <f>vlookup(B47,Players!$A:$C,2,0)</f>
        <v>#N/A</v>
      </c>
      <c r="L47" s="32" t="str">
        <f>vlookup(C47,Players!$A:$C,2,0)</f>
        <v>#N/A</v>
      </c>
      <c r="M47" s="32" t="str">
        <f>vlookup(D47,Players!$A:$C,2,0)</f>
        <v>#N/A</v>
      </c>
      <c r="N47" s="32" t="str">
        <f>vlookup(E47,Players!$A:$C,2,0)</f>
        <v>#N/A</v>
      </c>
      <c r="O47" s="32"/>
      <c r="P47" s="32"/>
      <c r="Q47" s="32"/>
      <c r="R47" s="32"/>
      <c r="S47" s="32"/>
      <c r="T47" s="32"/>
      <c r="U47" s="32"/>
      <c r="V47" s="32"/>
      <c r="W47" s="32"/>
    </row>
    <row r="48">
      <c r="A48" s="50" t="s">
        <v>148</v>
      </c>
      <c r="B48" s="51">
        <v>10.0</v>
      </c>
      <c r="C48" s="51">
        <v>19.0</v>
      </c>
      <c r="D48" s="51">
        <v>21.0</v>
      </c>
      <c r="E48" s="51">
        <v>32.0</v>
      </c>
      <c r="G48" s="32"/>
      <c r="H48" s="32"/>
      <c r="I48" s="32"/>
      <c r="J48" s="32"/>
      <c r="K48" s="32" t="str">
        <f>vlookup(B48,Players!$A:$C,2,0)</f>
        <v>Max Suddendorf</v>
      </c>
      <c r="L48" s="32" t="str">
        <f>vlookup(C48,Players!$A:$C,2,0)</f>
        <v>Allen Zhang</v>
      </c>
      <c r="M48" s="32" t="str">
        <f>vlookup(D48,Players!$A:$C,2,0)</f>
        <v>Kevin Ng</v>
      </c>
      <c r="N48" s="32" t="str">
        <f>vlookup(E48,Players!$A:$C,2,0)</f>
        <v>TJ Condon</v>
      </c>
      <c r="O48" s="32"/>
      <c r="P48" s="32" t="str">
        <f t="array" ref="P48:W51">TRANSPOSE(K48:N55)</f>
        <v>Max Suddendorf</v>
      </c>
      <c r="Q48" s="32" t="s">
        <v>73</v>
      </c>
      <c r="R48" s="32" t="s">
        <v>101</v>
      </c>
      <c r="S48" s="32" t="s">
        <v>83</v>
      </c>
      <c r="T48" s="32" t="s">
        <v>69</v>
      </c>
      <c r="U48" s="32" t="s">
        <v>77</v>
      </c>
      <c r="V48" s="32" t="s">
        <v>89</v>
      </c>
      <c r="W48" s="32" t="s">
        <v>60</v>
      </c>
    </row>
    <row r="49">
      <c r="A49" s="50" t="s">
        <v>149</v>
      </c>
      <c r="B49" s="51">
        <v>1.0</v>
      </c>
      <c r="C49" s="51">
        <v>8.0</v>
      </c>
      <c r="D49" s="51">
        <v>15.0</v>
      </c>
      <c r="E49" s="51">
        <v>28.0</v>
      </c>
      <c r="G49" s="32"/>
      <c r="H49" s="32"/>
      <c r="I49" s="32"/>
      <c r="J49" s="32"/>
      <c r="K49" s="32" t="str">
        <f>vlookup(B49,Players!$A:$C,2,0)</f>
        <v>Dustin Fries</v>
      </c>
      <c r="L49" s="32" t="str">
        <f>vlookup(C49,Players!$A:$C,2,0)</f>
        <v>Adam Korzun</v>
      </c>
      <c r="M49" s="32" t="str">
        <f>vlookup(D49,Players!$A:$C,2,0)</f>
        <v>Joshua Carbonneau</v>
      </c>
      <c r="N49" s="32" t="str">
        <f>vlookup(E49,Players!$A:$C,2,0)</f>
        <v>Tucker Dowell</v>
      </c>
      <c r="O49" s="32"/>
      <c r="P49" s="32" t="s">
        <v>87</v>
      </c>
      <c r="Q49" s="32" t="s">
        <v>99</v>
      </c>
      <c r="R49" s="32" t="s">
        <v>103</v>
      </c>
      <c r="S49" s="32" t="s">
        <v>63</v>
      </c>
      <c r="T49" s="32" t="s">
        <v>57</v>
      </c>
      <c r="U49" s="32" t="s">
        <v>65</v>
      </c>
      <c r="V49" s="32" t="s">
        <v>67</v>
      </c>
      <c r="W49" s="32" t="s">
        <v>75</v>
      </c>
    </row>
    <row r="50">
      <c r="A50" s="50" t="s">
        <v>150</v>
      </c>
      <c r="B50" s="51">
        <v>9.0</v>
      </c>
      <c r="C50" s="51">
        <v>18.0</v>
      </c>
      <c r="D50" s="51">
        <v>30.0</v>
      </c>
      <c r="E50" s="51">
        <v>31.0</v>
      </c>
      <c r="G50" s="32"/>
      <c r="H50" s="32"/>
      <c r="I50" s="32"/>
      <c r="J50" s="32"/>
      <c r="K50" s="32" t="str">
        <f>vlookup(B50,Players!$A:$C,2,0)</f>
        <v>Eric Medina</v>
      </c>
      <c r="L50" s="32" t="str">
        <f>vlookup(C50,Players!$A:$C,2,0)</f>
        <v>Nikolas Twyford</v>
      </c>
      <c r="M50" s="32" t="str">
        <f>vlookup(D50,Players!$A:$C,2,0)</f>
        <v>Kayla Costa</v>
      </c>
      <c r="N50" s="32" t="str">
        <f>vlookup(E50,Players!$A:$C,2,0)</f>
        <v>Loïc Roberge</v>
      </c>
      <c r="O50" s="32"/>
      <c r="P50" s="32" t="s">
        <v>33</v>
      </c>
      <c r="Q50" s="32" t="s">
        <v>93</v>
      </c>
      <c r="R50" s="32" t="s">
        <v>48</v>
      </c>
      <c r="S50" s="32" t="s">
        <v>95</v>
      </c>
      <c r="T50" s="32" t="s">
        <v>54</v>
      </c>
      <c r="U50" s="32" t="s">
        <v>85</v>
      </c>
      <c r="V50" s="32" t="s">
        <v>79</v>
      </c>
      <c r="W50" s="32" t="s">
        <v>36</v>
      </c>
    </row>
    <row r="51">
      <c r="A51" s="50" t="s">
        <v>151</v>
      </c>
      <c r="B51" s="51">
        <v>6.0</v>
      </c>
      <c r="C51" s="51">
        <v>11.0</v>
      </c>
      <c r="D51" s="51">
        <v>26.0</v>
      </c>
      <c r="E51" s="51">
        <v>29.0</v>
      </c>
      <c r="G51" s="32"/>
      <c r="H51" s="32"/>
      <c r="I51" s="32"/>
      <c r="J51" s="32"/>
      <c r="K51" s="32" t="str">
        <f>vlookup(B51,Players!$A:$C,2,0)</f>
        <v>Nathan Giles</v>
      </c>
      <c r="L51" s="32" t="str">
        <f>vlookup(C51,Players!$A:$C,2,0)</f>
        <v>Steve Augustin</v>
      </c>
      <c r="M51" s="32" t="str">
        <f>vlookup(D51,Players!$A:$C,2,0)</f>
        <v>Michael Thayres</v>
      </c>
      <c r="N51" s="32" t="str">
        <f>vlookup(E51,Players!$A:$C,2,0)</f>
        <v>Rowen Darrell</v>
      </c>
      <c r="O51" s="32"/>
      <c r="P51" s="32" t="s">
        <v>44</v>
      </c>
      <c r="Q51" s="32" t="s">
        <v>81</v>
      </c>
      <c r="R51" s="32" t="s">
        <v>37</v>
      </c>
      <c r="S51" s="32" t="s">
        <v>97</v>
      </c>
      <c r="T51" s="32" t="s">
        <v>91</v>
      </c>
      <c r="U51" s="32" t="s">
        <v>40</v>
      </c>
      <c r="V51" s="32" t="s">
        <v>41</v>
      </c>
      <c r="W51" s="32" t="s">
        <v>45</v>
      </c>
    </row>
    <row r="52">
      <c r="A52" s="50" t="s">
        <v>152</v>
      </c>
      <c r="B52" s="51">
        <v>12.0</v>
      </c>
      <c r="C52" s="51">
        <v>13.0</v>
      </c>
      <c r="D52" s="51">
        <v>24.0</v>
      </c>
      <c r="E52" s="51">
        <v>27.0</v>
      </c>
      <c r="G52" s="32"/>
      <c r="H52" s="32"/>
      <c r="I52" s="32"/>
      <c r="J52" s="32"/>
      <c r="K52" s="32" t="str">
        <f>vlookup(B52,Players!$A:$C,2,0)</f>
        <v>Jingyue Nancy Gao</v>
      </c>
      <c r="L52" s="32" t="str">
        <f>vlookup(C52,Players!$A:$C,2,0)</f>
        <v>Claire Pozniak</v>
      </c>
      <c r="M52" s="32" t="str">
        <f>vlookup(D52,Players!$A:$C,2,0)</f>
        <v>Benjamin Zayac</v>
      </c>
      <c r="N52" s="32" t="str">
        <f>vlookup(E52,Players!$A:$C,2,0)</f>
        <v>Colton Kinman</v>
      </c>
      <c r="O52" s="32"/>
      <c r="P52" s="32"/>
      <c r="Q52" s="32"/>
      <c r="R52" s="32"/>
      <c r="S52" s="32"/>
      <c r="T52" s="32"/>
      <c r="U52" s="32"/>
      <c r="V52" s="32"/>
      <c r="W52" s="32"/>
    </row>
    <row r="53">
      <c r="A53" s="50" t="s">
        <v>153</v>
      </c>
      <c r="B53" s="51">
        <v>2.0</v>
      </c>
      <c r="C53" s="51">
        <v>3.0</v>
      </c>
      <c r="D53" s="51">
        <v>7.0</v>
      </c>
      <c r="E53" s="51">
        <v>14.0</v>
      </c>
      <c r="G53" s="32"/>
      <c r="H53" s="32"/>
      <c r="I53" s="32"/>
      <c r="J53" s="32"/>
      <c r="K53" s="32" t="str">
        <f>vlookup(B53,Players!$A:$C,2,0)</f>
        <v>Estevan Vega</v>
      </c>
      <c r="L53" s="32" t="str">
        <f>vlookup(C53,Players!$A:$C,2,0)</f>
        <v>Caleb Fong</v>
      </c>
      <c r="M53" s="32" t="str">
        <f>vlookup(D53,Players!$A:$C,2,0)</f>
        <v>Rey Alexander</v>
      </c>
      <c r="N53" s="32" t="str">
        <f>vlookup(E53,Players!$A:$C,2,0)</f>
        <v>Michael McLeod</v>
      </c>
      <c r="O53" s="32"/>
      <c r="P53" s="32"/>
      <c r="Q53" s="32"/>
      <c r="R53" s="32"/>
      <c r="S53" s="32"/>
      <c r="T53" s="32"/>
      <c r="U53" s="32"/>
      <c r="V53" s="32"/>
      <c r="W53" s="32"/>
    </row>
    <row r="54">
      <c r="A54" s="50" t="s">
        <v>154</v>
      </c>
      <c r="B54" s="51">
        <v>4.0</v>
      </c>
      <c r="C54" s="51">
        <v>5.0</v>
      </c>
      <c r="D54" s="51">
        <v>16.0</v>
      </c>
      <c r="E54" s="51">
        <v>23.0</v>
      </c>
      <c r="G54" s="32"/>
      <c r="H54" s="32"/>
      <c r="I54" s="32"/>
      <c r="J54" s="32"/>
      <c r="K54" s="32" t="str">
        <f>vlookup(B54,Players!$A:$C,2,0)</f>
        <v>Tomisin Longe</v>
      </c>
      <c r="L54" s="32" t="str">
        <f>vlookup(C54,Players!$A:$C,2,0)</f>
        <v>Airi</v>
      </c>
      <c r="M54" s="32" t="str">
        <f>vlookup(D54,Players!$A:$C,2,0)</f>
        <v>Vinny (Hao) Tran</v>
      </c>
      <c r="N54" s="32" t="str">
        <f>vlookup(E54,Players!$A:$C,2,0)</f>
        <v>Lucas LaPointe </v>
      </c>
      <c r="O54" s="32"/>
      <c r="P54" s="32"/>
      <c r="Q54" s="32"/>
      <c r="R54" s="32"/>
      <c r="S54" s="32"/>
      <c r="T54" s="32"/>
      <c r="U54" s="32"/>
      <c r="V54" s="32"/>
      <c r="W54" s="32"/>
    </row>
    <row r="55">
      <c r="A55" s="50" t="s">
        <v>155</v>
      </c>
      <c r="B55" s="51">
        <v>17.0</v>
      </c>
      <c r="C55" s="51">
        <v>20.0</v>
      </c>
      <c r="D55" s="51">
        <v>22.0</v>
      </c>
      <c r="E55" s="51">
        <v>25.0</v>
      </c>
      <c r="G55" s="32"/>
      <c r="H55" s="32"/>
      <c r="I55" s="32"/>
      <c r="J55" s="32"/>
      <c r="K55" s="32" t="str">
        <f>vlookup(B55,Players!$A:$C,2,0)</f>
        <v>Pio Yoon</v>
      </c>
      <c r="L55" s="32" t="str">
        <f>vlookup(C55,Players!$A:$C,2,0)</f>
        <v>Melissa Feng</v>
      </c>
      <c r="M55" s="32" t="str">
        <f>vlookup(D55,Players!$A:$C,2,0)</f>
        <v>Sylvie Brunelle</v>
      </c>
      <c r="N55" s="32" t="str">
        <f>vlookup(E55,Players!$A:$C,2,0)</f>
        <v>Sarah Allen</v>
      </c>
      <c r="O55" s="32"/>
      <c r="P55" s="32"/>
      <c r="Q55" s="32"/>
      <c r="R55" s="32"/>
      <c r="S55" s="32"/>
      <c r="T55" s="32"/>
      <c r="U55" s="32"/>
      <c r="V55" s="32"/>
      <c r="W55" s="3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0" t="s">
        <v>30</v>
      </c>
      <c r="B1" s="40" t="s">
        <v>156</v>
      </c>
      <c r="C1" s="40" t="s">
        <v>157</v>
      </c>
      <c r="D1" s="40" t="s">
        <v>158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